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Wydatki Ipółr.2017" sheetId="1" r:id="rId1"/>
    <sheet name="Arkusz2" sheetId="2" r:id="rId2"/>
    <sheet name="Arkusz3" sheetId="3" r:id="rId3"/>
  </sheets>
  <definedNames>
    <definedName name="_xlnm.Print_Area" localSheetId="0">'Wydatki Ipółr.2017'!$A$1:$F$68</definedName>
  </definedNames>
  <calcPr calcId="124519"/>
</workbook>
</file>

<file path=xl/calcChain.xml><?xml version="1.0" encoding="utf-8"?>
<calcChain xmlns="http://schemas.openxmlformats.org/spreadsheetml/2006/main">
  <c r="F67" i="1"/>
  <c r="F56"/>
  <c r="F57"/>
  <c r="F58"/>
  <c r="F51"/>
  <c r="E55"/>
  <c r="D55"/>
  <c r="F66"/>
  <c r="E65"/>
  <c r="E64" s="1"/>
  <c r="E63" s="1"/>
  <c r="D65"/>
  <c r="D64" s="1"/>
  <c r="E49"/>
  <c r="D49"/>
  <c r="F44"/>
  <c r="E33"/>
  <c r="D33"/>
  <c r="E37"/>
  <c r="E36" s="1"/>
  <c r="E35" s="1"/>
  <c r="D37"/>
  <c r="D36" s="1"/>
  <c r="D35" s="1"/>
  <c r="D63" l="1"/>
  <c r="F63" s="1"/>
  <c r="F64"/>
  <c r="F65"/>
  <c r="F62" l="1"/>
  <c r="E61"/>
  <c r="D61"/>
  <c r="D60" s="1"/>
  <c r="D59" s="1"/>
  <c r="D54"/>
  <c r="D53" s="1"/>
  <c r="F52"/>
  <c r="F50"/>
  <c r="E48"/>
  <c r="E47" s="1"/>
  <c r="D48"/>
  <c r="F43"/>
  <c r="E42"/>
  <c r="D42"/>
  <c r="D41" s="1"/>
  <c r="D40" s="1"/>
  <c r="F39"/>
  <c r="F38"/>
  <c r="F34"/>
  <c r="E32"/>
  <c r="E31" s="1"/>
  <c r="D32"/>
  <c r="D31" s="1"/>
  <c r="F29"/>
  <c r="E28"/>
  <c r="D28"/>
  <c r="D27" s="1"/>
  <c r="D26" s="1"/>
  <c r="D25" s="1"/>
  <c r="F24"/>
  <c r="D23"/>
  <c r="D22" s="1"/>
  <c r="D21" s="1"/>
  <c r="D20" s="1"/>
  <c r="E22"/>
  <c r="F19"/>
  <c r="E18"/>
  <c r="E17" s="1"/>
  <c r="E16" s="1"/>
  <c r="E15" s="1"/>
  <c r="D18"/>
  <c r="D17" s="1"/>
  <c r="F14"/>
  <c r="E13"/>
  <c r="D13"/>
  <c r="D12" s="1"/>
  <c r="D11" s="1"/>
  <c r="D10" s="1"/>
  <c r="F9"/>
  <c r="F8"/>
  <c r="E7"/>
  <c r="E6" s="1"/>
  <c r="E5" s="1"/>
  <c r="D7"/>
  <c r="D6" s="1"/>
  <c r="D30" l="1"/>
  <c r="F23"/>
  <c r="F28"/>
  <c r="F61"/>
  <c r="E60"/>
  <c r="E59" s="1"/>
  <c r="F59" s="1"/>
  <c r="E27"/>
  <c r="E26" s="1"/>
  <c r="F7"/>
  <c r="F18"/>
  <c r="F33"/>
  <c r="F42"/>
  <c r="F55"/>
  <c r="F49"/>
  <c r="F37"/>
  <c r="F22"/>
  <c r="F13"/>
  <c r="D47"/>
  <c r="F48"/>
  <c r="D5"/>
  <c r="D4" s="1"/>
  <c r="F6"/>
  <c r="D16"/>
  <c r="D15" s="1"/>
  <c r="F17"/>
  <c r="F5"/>
  <c r="E54"/>
  <c r="E4"/>
  <c r="E12"/>
  <c r="E21"/>
  <c r="E41"/>
  <c r="E40" s="1"/>
  <c r="E30" s="1"/>
  <c r="D46" l="1"/>
  <c r="D68" s="1"/>
  <c r="F27"/>
  <c r="F47"/>
  <c r="F60"/>
  <c r="F41"/>
  <c r="F40"/>
  <c r="F21"/>
  <c r="E20"/>
  <c r="F20" s="1"/>
  <c r="F4"/>
  <c r="F26"/>
  <c r="E25"/>
  <c r="F25" s="1"/>
  <c r="F12"/>
  <c r="E11"/>
  <c r="F32"/>
  <c r="F36"/>
  <c r="F35"/>
  <c r="F54"/>
  <c r="E53"/>
  <c r="F16"/>
  <c r="F53" l="1"/>
  <c r="E46"/>
  <c r="F46" s="1"/>
  <c r="F15"/>
  <c r="F31"/>
  <c r="F30"/>
  <c r="E10"/>
  <c r="F11"/>
  <c r="E68" l="1"/>
  <c r="F68" s="1"/>
  <c r="F10"/>
</calcChain>
</file>

<file path=xl/sharedStrings.xml><?xml version="1.0" encoding="utf-8"?>
<sst xmlns="http://schemas.openxmlformats.org/spreadsheetml/2006/main" count="74" uniqueCount="35">
  <si>
    <t>Tabela nr 3</t>
  </si>
  <si>
    <t>II. Wydatki</t>
  </si>
  <si>
    <t>Dział</t>
  </si>
  <si>
    <t>Rozdz.</t>
  </si>
  <si>
    <t>Nazwa - określenie</t>
  </si>
  <si>
    <t>Plan</t>
  </si>
  <si>
    <t>Wykonanie</t>
  </si>
  <si>
    <t>% wykonania</t>
  </si>
  <si>
    <t>Pozostała działalność</t>
  </si>
  <si>
    <t xml:space="preserve">        1.wydatki bieżące</t>
  </si>
  <si>
    <t xml:space="preserve">        a)    wydatki jednostek budżetowych</t>
  </si>
  <si>
    <t xml:space="preserve">          - wydatki związane z realizacja zadań statutowych jb</t>
  </si>
  <si>
    <t xml:space="preserve">            - wynagrodzenia i składki od nich naliczane</t>
  </si>
  <si>
    <t>Urzędy wojewódzkie</t>
  </si>
  <si>
    <t xml:space="preserve">         c) świadczenia na rzecz osób fizycznych</t>
  </si>
  <si>
    <t>Obrona narodowa</t>
  </si>
  <si>
    <t>Pozostałe wydatki obronne</t>
  </si>
  <si>
    <t>Obrona cywilna</t>
  </si>
  <si>
    <t xml:space="preserve">            - wydatki związane z realizacja zadań statutowych jb</t>
  </si>
  <si>
    <t>Dodatki mieszkaniowe</t>
  </si>
  <si>
    <t>Ośrodki pomocy społecznej</t>
  </si>
  <si>
    <t>RAZEM</t>
  </si>
  <si>
    <t>010</t>
  </si>
  <si>
    <t>01095</t>
  </si>
  <si>
    <t>Rolnictwo i łowiectwo</t>
  </si>
  <si>
    <t>Administracja publiczna</t>
  </si>
  <si>
    <t>Urzędy naczelnych organów władzy państwowej, kontoli i ochrony prawa oraz sądownictwa</t>
  </si>
  <si>
    <t>Urzędy naczelnych organów władzy państwowej,  kontroli i  ochrony prawa</t>
  </si>
  <si>
    <t>Bezpieczeństwo publiczne o ochrona przeciwpożarowa</t>
  </si>
  <si>
    <t>Pomoc społeczna</t>
  </si>
  <si>
    <t>Składki na ubezpieczenie zdrowotne opłacane za osoby
 pobierające niektóre świadczenia z pomocy społecznej,
 niektóre świadczenia rodzinne oraz za osoby 
uczestniczące w zajęciach w centrum integracji społecznej</t>
  </si>
  <si>
    <t>Rodzina</t>
  </si>
  <si>
    <t>Świadczenie wychowawcze</t>
  </si>
  <si>
    <t>Karta dużej rodziny</t>
  </si>
  <si>
    <t>Świadczenia rodzinne, świadczenie z funduszu alimentacyjnego oraz składki na ubezpieczenia emerytalne i rentowe
z ubezpieczenia społecznego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</si>
</sst>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8"/>
      <name val="Arial CE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7"/>
      <name val="Times New Roman"/>
      <family val="1"/>
      <charset val="238"/>
    </font>
    <font>
      <i/>
      <sz val="7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4" fontId="0" fillId="0" borderId="0" xfId="0" applyNumberFormat="1"/>
    <xf numFmtId="4" fontId="1" fillId="0" borderId="0" xfId="0" applyNumberFormat="1" applyFont="1" applyBorder="1" applyAlignment="1">
      <alignment horizontal="left" wrapText="1"/>
    </xf>
    <xf numFmtId="4" fontId="2" fillId="0" borderId="0" xfId="0" applyNumberFormat="1" applyFont="1" applyBorder="1" applyAlignment="1">
      <alignment horizontal="left" wrapText="1"/>
    </xf>
    <xf numFmtId="0" fontId="3" fillId="0" borderId="0" xfId="0" applyFont="1"/>
    <xf numFmtId="4" fontId="3" fillId="0" borderId="0" xfId="0" applyNumberFormat="1" applyFont="1" applyAlignment="1">
      <alignment horizontal="left" wrapText="1"/>
    </xf>
    <xf numFmtId="4" fontId="4" fillId="0" borderId="21" xfId="0" applyNumberFormat="1" applyFont="1" applyBorder="1" applyAlignment="1">
      <alignment horizontal="left" wrapText="1"/>
    </xf>
    <xf numFmtId="4" fontId="4" fillId="0" borderId="22" xfId="0" applyNumberFormat="1" applyFont="1" applyBorder="1" applyAlignment="1">
      <alignment horizontal="left" wrapText="1"/>
    </xf>
    <xf numFmtId="4" fontId="4" fillId="0" borderId="22" xfId="0" applyNumberFormat="1" applyFont="1" applyBorder="1" applyAlignment="1">
      <alignment horizontal="center" wrapText="1"/>
    </xf>
    <xf numFmtId="4" fontId="3" fillId="0" borderId="23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0" fontId="4" fillId="0" borderId="16" xfId="0" applyNumberFormat="1" applyFont="1" applyBorder="1" applyAlignment="1">
      <alignment horizontal="center" wrapText="1"/>
    </xf>
    <xf numFmtId="4" fontId="4" fillId="0" borderId="16" xfId="0" applyNumberFormat="1" applyFont="1" applyBorder="1" applyAlignment="1">
      <alignment horizontal="left" wrapText="1"/>
    </xf>
    <xf numFmtId="4" fontId="4" fillId="0" borderId="16" xfId="0" applyNumberFormat="1" applyFont="1" applyBorder="1" applyAlignment="1">
      <alignment horizontal="right" wrapText="1"/>
    </xf>
    <xf numFmtId="4" fontId="4" fillId="0" borderId="17" xfId="0" applyNumberFormat="1" applyFont="1" applyBorder="1"/>
    <xf numFmtId="0" fontId="3" fillId="0" borderId="4" xfId="0" applyNumberFormat="1" applyFont="1" applyBorder="1" applyAlignment="1">
      <alignment horizontal="center" wrapText="1"/>
    </xf>
    <xf numFmtId="49" fontId="3" fillId="0" borderId="8" xfId="0" applyNumberFormat="1" applyFont="1" applyBorder="1" applyAlignment="1">
      <alignment horizontal="center" wrapText="1"/>
    </xf>
    <xf numFmtId="4" fontId="3" fillId="0" borderId="8" xfId="0" applyNumberFormat="1" applyFont="1" applyBorder="1" applyAlignment="1">
      <alignment horizontal="left" wrapText="1"/>
    </xf>
    <xf numFmtId="4" fontId="3" fillId="0" borderId="7" xfId="0" applyNumberFormat="1" applyFont="1" applyBorder="1" applyAlignment="1">
      <alignment horizontal="right" wrapText="1"/>
    </xf>
    <xf numFmtId="4" fontId="3" fillId="0" borderId="19" xfId="0" applyNumberFormat="1" applyFont="1" applyBorder="1"/>
    <xf numFmtId="0" fontId="3" fillId="0" borderId="6" xfId="0" applyNumberFormat="1" applyFont="1" applyBorder="1" applyAlignment="1">
      <alignment horizontal="center" wrapText="1"/>
    </xf>
    <xf numFmtId="4" fontId="3" fillId="0" borderId="5" xfId="0" applyNumberFormat="1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 wrapText="1"/>
    </xf>
    <xf numFmtId="4" fontId="3" fillId="0" borderId="3" xfId="0" applyNumberFormat="1" applyFont="1" applyBorder="1"/>
    <xf numFmtId="4" fontId="3" fillId="0" borderId="6" xfId="0" applyNumberFormat="1" applyFont="1" applyBorder="1" applyAlignment="1">
      <alignment horizontal="center" wrapText="1"/>
    </xf>
    <xf numFmtId="4" fontId="3" fillId="0" borderId="8" xfId="0" applyNumberFormat="1" applyFont="1" applyBorder="1" applyAlignment="1">
      <alignment horizontal="right" wrapText="1"/>
    </xf>
    <xf numFmtId="4" fontId="3" fillId="0" borderId="1" xfId="0" applyNumberFormat="1" applyFont="1" applyBorder="1" applyAlignment="1">
      <alignment horizontal="left" wrapText="1"/>
    </xf>
    <xf numFmtId="4" fontId="3" fillId="0" borderId="6" xfId="0" applyNumberFormat="1" applyFont="1" applyBorder="1" applyAlignment="1">
      <alignment horizontal="right" wrapText="1"/>
    </xf>
    <xf numFmtId="4" fontId="3" fillId="0" borderId="9" xfId="0" applyNumberFormat="1" applyFont="1" applyBorder="1" applyAlignment="1">
      <alignment horizontal="right" wrapText="1"/>
    </xf>
    <xf numFmtId="4" fontId="3" fillId="0" borderId="11" xfId="0" applyNumberFormat="1" applyFont="1" applyBorder="1"/>
    <xf numFmtId="0" fontId="4" fillId="0" borderId="15" xfId="0" applyNumberFormat="1" applyFont="1" applyBorder="1" applyAlignment="1">
      <alignment horizontal="center" wrapText="1"/>
    </xf>
    <xf numFmtId="4" fontId="4" fillId="0" borderId="16" xfId="0" applyNumberFormat="1" applyFont="1" applyBorder="1" applyAlignment="1">
      <alignment wrapText="1"/>
    </xf>
    <xf numFmtId="0" fontId="3" fillId="0" borderId="8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left" wrapText="1"/>
    </xf>
    <xf numFmtId="0" fontId="3" fillId="0" borderId="9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4" fontId="3" fillId="0" borderId="17" xfId="0" applyNumberFormat="1" applyFont="1" applyBorder="1"/>
    <xf numFmtId="4" fontId="3" fillId="0" borderId="9" xfId="0" applyNumberFormat="1" applyFont="1" applyBorder="1" applyAlignment="1">
      <alignment horizontal="left" wrapText="1"/>
    </xf>
    <xf numFmtId="0" fontId="4" fillId="0" borderId="16" xfId="0" applyFont="1" applyBorder="1" applyAlignment="1"/>
    <xf numFmtId="0" fontId="4" fillId="0" borderId="16" xfId="0" applyFont="1" applyBorder="1" applyAlignment="1">
      <alignment wrapText="1"/>
    </xf>
    <xf numFmtId="0" fontId="5" fillId="0" borderId="0" xfId="0" applyFont="1"/>
    <xf numFmtId="0" fontId="4" fillId="0" borderId="13" xfId="0" applyFont="1" applyBorder="1"/>
    <xf numFmtId="0" fontId="3" fillId="0" borderId="7" xfId="0" applyNumberFormat="1" applyFont="1" applyBorder="1" applyAlignment="1">
      <alignment horizontal="center" wrapText="1"/>
    </xf>
    <xf numFmtId="0" fontId="3" fillId="0" borderId="16" xfId="0" applyNumberFormat="1" applyFont="1" applyBorder="1" applyAlignment="1">
      <alignment horizontal="center" wrapText="1"/>
    </xf>
    <xf numFmtId="0" fontId="3" fillId="0" borderId="10" xfId="0" applyNumberFormat="1" applyFont="1" applyBorder="1" applyAlignment="1">
      <alignment horizontal="center" wrapText="1"/>
    </xf>
    <xf numFmtId="0" fontId="4" fillId="0" borderId="1" xfId="0" applyNumberFormat="1" applyFont="1" applyBorder="1" applyAlignment="1">
      <alignment horizontal="center" wrapText="1"/>
    </xf>
    <xf numFmtId="0" fontId="4" fillId="0" borderId="6" xfId="0" applyNumberFormat="1" applyFont="1" applyBorder="1" applyAlignment="1">
      <alignment horizontal="center" wrapText="1"/>
    </xf>
    <xf numFmtId="0" fontId="4" fillId="0" borderId="4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3" fillId="0" borderId="24" xfId="0" applyNumberFormat="1" applyFont="1" applyBorder="1" applyAlignment="1">
      <alignment horizontal="center" wrapText="1"/>
    </xf>
    <xf numFmtId="4" fontId="3" fillId="0" borderId="24" xfId="0" applyNumberFormat="1" applyFont="1" applyBorder="1" applyAlignment="1">
      <alignment horizontal="left" wrapText="1"/>
    </xf>
    <xf numFmtId="4" fontId="3" fillId="0" borderId="25" xfId="0" applyNumberFormat="1" applyFont="1" applyBorder="1" applyAlignment="1">
      <alignment horizontal="right" wrapText="1"/>
    </xf>
    <xf numFmtId="4" fontId="3" fillId="0" borderId="26" xfId="0" applyNumberFormat="1" applyFont="1" applyBorder="1"/>
    <xf numFmtId="0" fontId="3" fillId="0" borderId="0" xfId="0" applyNumberFormat="1" applyFont="1" applyBorder="1" applyAlignment="1">
      <alignment horizontal="center" wrapText="1"/>
    </xf>
    <xf numFmtId="4" fontId="3" fillId="0" borderId="0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right" wrapText="1"/>
    </xf>
    <xf numFmtId="4" fontId="3" fillId="0" borderId="0" xfId="0" applyNumberFormat="1" applyFont="1" applyBorder="1"/>
    <xf numFmtId="0" fontId="3" fillId="0" borderId="15" xfId="0" applyNumberFormat="1" applyFont="1" applyBorder="1" applyAlignment="1">
      <alignment horizontal="center" wrapText="1"/>
    </xf>
    <xf numFmtId="0" fontId="3" fillId="0" borderId="20" xfId="0" applyNumberFormat="1" applyFont="1" applyBorder="1" applyAlignment="1">
      <alignment horizontal="center" wrapText="1"/>
    </xf>
    <xf numFmtId="3" fontId="3" fillId="0" borderId="7" xfId="0" applyNumberFormat="1" applyFont="1" applyBorder="1" applyAlignment="1">
      <alignment horizontal="center" wrapText="1"/>
    </xf>
    <xf numFmtId="4" fontId="3" fillId="0" borderId="18" xfId="0" applyNumberFormat="1" applyFont="1" applyBorder="1" applyAlignment="1">
      <alignment horizontal="center" wrapText="1"/>
    </xf>
    <xf numFmtId="4" fontId="3" fillId="0" borderId="9" xfId="0" applyNumberFormat="1" applyFont="1" applyBorder="1" applyAlignment="1">
      <alignment horizontal="center" wrapText="1"/>
    </xf>
    <xf numFmtId="0" fontId="3" fillId="0" borderId="18" xfId="0" applyNumberFormat="1" applyFont="1" applyBorder="1" applyAlignment="1">
      <alignment horizontal="center" wrapText="1"/>
    </xf>
    <xf numFmtId="4" fontId="3" fillId="0" borderId="18" xfId="0" applyNumberFormat="1" applyFont="1" applyBorder="1" applyAlignment="1">
      <alignment horizontal="left" wrapText="1"/>
    </xf>
    <xf numFmtId="0" fontId="5" fillId="0" borderId="12" xfId="0" applyFont="1" applyBorder="1"/>
    <xf numFmtId="0" fontId="3" fillId="0" borderId="13" xfId="0" applyNumberFormat="1" applyFont="1" applyBorder="1" applyAlignment="1">
      <alignment horizontal="left" wrapText="1"/>
    </xf>
    <xf numFmtId="0" fontId="4" fillId="0" borderId="14" xfId="0" applyFont="1" applyBorder="1" applyAlignment="1">
      <alignment horizontal="center"/>
    </xf>
    <xf numFmtId="4" fontId="4" fillId="0" borderId="15" xfId="0" applyNumberFormat="1" applyFont="1" applyBorder="1" applyAlignment="1">
      <alignment horizontal="right" wrapText="1"/>
    </xf>
    <xf numFmtId="4" fontId="6" fillId="0" borderId="16" xfId="0" applyNumberFormat="1" applyFont="1" applyBorder="1" applyAlignment="1">
      <alignment horizontal="left" wrapText="1"/>
    </xf>
    <xf numFmtId="4" fontId="7" fillId="0" borderId="8" xfId="0" applyNumberFormat="1" applyFont="1" applyBorder="1" applyAlignment="1">
      <alignment horizontal="left" wrapText="1"/>
    </xf>
    <xf numFmtId="4" fontId="7" fillId="0" borderId="7" xfId="0" applyNumberFormat="1" applyFont="1" applyBorder="1" applyAlignment="1">
      <alignment horizontal="left" wrapText="1"/>
    </xf>
    <xf numFmtId="0" fontId="7" fillId="0" borderId="7" xfId="0" applyFont="1" applyBorder="1" applyAlignment="1">
      <alignment wrapText="1"/>
    </xf>
    <xf numFmtId="0" fontId="7" fillId="0" borderId="7" xfId="0" applyFont="1" applyBorder="1" applyAlignment="1">
      <alignment horizontal="left" vertic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wrapText="1"/>
    </xf>
    <xf numFmtId="4" fontId="3" fillId="0" borderId="8" xfId="0" applyNumberFormat="1" applyFont="1" applyBorder="1" applyAlignment="1">
      <alignment horizontal="center" wrapText="1"/>
    </xf>
    <xf numFmtId="0" fontId="0" fillId="0" borderId="0" xfId="0" applyBorder="1"/>
    <xf numFmtId="0" fontId="3" fillId="0" borderId="27" xfId="0" applyNumberFormat="1" applyFont="1" applyBorder="1" applyAlignment="1">
      <alignment horizontal="center" wrapText="1"/>
    </xf>
    <xf numFmtId="4" fontId="4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4" fontId="3" fillId="0" borderId="16" xfId="0" applyNumberFormat="1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3"/>
  <sheetViews>
    <sheetView tabSelected="1" view="pageLayout" topLeftCell="A45" zoomScaleNormal="200" workbookViewId="0">
      <selection activeCell="N41" sqref="N41"/>
    </sheetView>
  </sheetViews>
  <sheetFormatPr defaultRowHeight="15"/>
  <cols>
    <col min="1" max="1" width="5.28515625" customWidth="1"/>
    <col min="2" max="2" width="5.5703125" customWidth="1"/>
    <col min="3" max="3" width="45.7109375" customWidth="1"/>
    <col min="4" max="4" width="11" customWidth="1"/>
    <col min="5" max="5" width="9.7109375" customWidth="1"/>
    <col min="6" max="6" width="7" customWidth="1"/>
  </cols>
  <sheetData>
    <row r="1" spans="1:6">
      <c r="A1" s="41"/>
      <c r="B1" s="41"/>
      <c r="C1" s="41"/>
      <c r="D1" s="41"/>
      <c r="E1" s="41"/>
      <c r="F1" s="4" t="s">
        <v>0</v>
      </c>
    </row>
    <row r="2" spans="1:6" ht="15.75" thickBot="1">
      <c r="A2" s="80" t="s">
        <v>1</v>
      </c>
      <c r="B2" s="81"/>
      <c r="C2" s="4"/>
      <c r="D2" s="5"/>
      <c r="E2" s="5"/>
      <c r="F2" s="5"/>
    </row>
    <row r="3" spans="1:6" ht="33" thickBot="1">
      <c r="A3" s="6" t="s">
        <v>2</v>
      </c>
      <c r="B3" s="7" t="s">
        <v>3</v>
      </c>
      <c r="C3" s="7" t="s">
        <v>4</v>
      </c>
      <c r="D3" s="8" t="s">
        <v>5</v>
      </c>
      <c r="E3" s="7" t="s">
        <v>6</v>
      </c>
      <c r="F3" s="9" t="s">
        <v>7</v>
      </c>
    </row>
    <row r="4" spans="1:6" ht="15.75" thickBot="1">
      <c r="A4" s="10" t="s">
        <v>22</v>
      </c>
      <c r="B4" s="11"/>
      <c r="C4" s="69" t="s">
        <v>24</v>
      </c>
      <c r="D4" s="13">
        <f>D5</f>
        <v>258974.16</v>
      </c>
      <c r="E4" s="13">
        <f>E5</f>
        <v>258974.16</v>
      </c>
      <c r="F4" s="14">
        <f t="shared" ref="F4:F58" si="0">(E4/D4)*100</f>
        <v>100</v>
      </c>
    </row>
    <row r="5" spans="1:6">
      <c r="A5" s="15"/>
      <c r="B5" s="16" t="s">
        <v>23</v>
      </c>
      <c r="C5" s="70" t="s">
        <v>8</v>
      </c>
      <c r="D5" s="18">
        <f>D6</f>
        <v>258974.16</v>
      </c>
      <c r="E5" s="18">
        <f>E6</f>
        <v>258974.16</v>
      </c>
      <c r="F5" s="19">
        <f t="shared" si="0"/>
        <v>100</v>
      </c>
    </row>
    <row r="6" spans="1:6">
      <c r="A6" s="15"/>
      <c r="B6" s="20"/>
      <c r="C6" s="21" t="s">
        <v>9</v>
      </c>
      <c r="D6" s="22">
        <f>+D7</f>
        <v>258974.16</v>
      </c>
      <c r="E6" s="22">
        <f>+E7</f>
        <v>258974.16</v>
      </c>
      <c r="F6" s="23">
        <f t="shared" si="0"/>
        <v>100</v>
      </c>
    </row>
    <row r="7" spans="1:6">
      <c r="A7" s="15"/>
      <c r="B7" s="24"/>
      <c r="C7" s="21" t="s">
        <v>10</v>
      </c>
      <c r="D7" s="18">
        <f>+D8+D9</f>
        <v>258974.16</v>
      </c>
      <c r="E7" s="18">
        <f>+E8+E9</f>
        <v>258974.16</v>
      </c>
      <c r="F7" s="23">
        <f t="shared" si="0"/>
        <v>100</v>
      </c>
    </row>
    <row r="8" spans="1:6">
      <c r="A8" s="15"/>
      <c r="B8" s="24"/>
      <c r="C8" s="17" t="s">
        <v>11</v>
      </c>
      <c r="D8" s="18">
        <v>256256.19</v>
      </c>
      <c r="E8" s="25">
        <v>256256.19</v>
      </c>
      <c r="F8" s="23">
        <f t="shared" si="0"/>
        <v>100</v>
      </c>
    </row>
    <row r="9" spans="1:6" ht="15.75" thickBot="1">
      <c r="A9" s="15"/>
      <c r="B9" s="24"/>
      <c r="C9" s="26" t="s">
        <v>12</v>
      </c>
      <c r="D9" s="27">
        <v>2717.97</v>
      </c>
      <c r="E9" s="28">
        <v>2717.97</v>
      </c>
      <c r="F9" s="29">
        <f t="shared" si="0"/>
        <v>100</v>
      </c>
    </row>
    <row r="10" spans="1:6" ht="15.75" thickBot="1">
      <c r="A10" s="30">
        <v>750</v>
      </c>
      <c r="B10" s="11"/>
      <c r="C10" s="12" t="s">
        <v>25</v>
      </c>
      <c r="D10" s="31">
        <f>D11</f>
        <v>153712</v>
      </c>
      <c r="E10" s="31">
        <f>E11</f>
        <v>71100</v>
      </c>
      <c r="F10" s="14">
        <f t="shared" si="0"/>
        <v>46.255334651816383</v>
      </c>
    </row>
    <row r="11" spans="1:6">
      <c r="A11" s="15"/>
      <c r="B11" s="32">
        <v>75011</v>
      </c>
      <c r="C11" s="71" t="s">
        <v>13</v>
      </c>
      <c r="D11" s="18">
        <f>+D12</f>
        <v>153712</v>
      </c>
      <c r="E11" s="18">
        <f>+E12</f>
        <v>71100</v>
      </c>
      <c r="F11" s="19">
        <f t="shared" si="0"/>
        <v>46.255334651816383</v>
      </c>
    </row>
    <row r="12" spans="1:6">
      <c r="A12" s="15"/>
      <c r="B12" s="33"/>
      <c r="C12" s="34" t="s">
        <v>9</v>
      </c>
      <c r="D12" s="22">
        <f>+D13</f>
        <v>153712</v>
      </c>
      <c r="E12" s="22">
        <f>+E13</f>
        <v>71100</v>
      </c>
      <c r="F12" s="23">
        <f t="shared" si="0"/>
        <v>46.255334651816383</v>
      </c>
    </row>
    <row r="13" spans="1:6">
      <c r="A13" s="15"/>
      <c r="B13" s="35"/>
      <c r="C13" s="34" t="s">
        <v>10</v>
      </c>
      <c r="D13" s="22">
        <f>SUM(D14:D14)</f>
        <v>153712</v>
      </c>
      <c r="E13" s="22">
        <f>SUM(E14:E14)</f>
        <v>71100</v>
      </c>
      <c r="F13" s="23">
        <f t="shared" si="0"/>
        <v>46.255334651816383</v>
      </c>
    </row>
    <row r="14" spans="1:6" ht="15.75" thickBot="1">
      <c r="A14" s="15"/>
      <c r="B14" s="35"/>
      <c r="C14" s="26" t="s">
        <v>12</v>
      </c>
      <c r="D14" s="36">
        <v>153712</v>
      </c>
      <c r="E14" s="36">
        <v>71100</v>
      </c>
      <c r="F14" s="29">
        <f t="shared" si="0"/>
        <v>46.255334651816383</v>
      </c>
    </row>
    <row r="15" spans="1:6" ht="24" customHeight="1" thickBot="1">
      <c r="A15" s="30">
        <v>751</v>
      </c>
      <c r="B15" s="11"/>
      <c r="C15" s="12" t="s">
        <v>26</v>
      </c>
      <c r="D15" s="13">
        <f>D16</f>
        <v>3349</v>
      </c>
      <c r="E15" s="13">
        <f>E16</f>
        <v>0</v>
      </c>
      <c r="F15" s="37">
        <f t="shared" si="0"/>
        <v>0</v>
      </c>
    </row>
    <row r="16" spans="1:6">
      <c r="A16" s="15"/>
      <c r="B16" s="32">
        <v>75101</v>
      </c>
      <c r="C16" s="70" t="s">
        <v>27</v>
      </c>
      <c r="D16" s="18">
        <f>+D17</f>
        <v>3349</v>
      </c>
      <c r="E16" s="18">
        <f>+E17</f>
        <v>0</v>
      </c>
      <c r="F16" s="19">
        <f t="shared" si="0"/>
        <v>0</v>
      </c>
    </row>
    <row r="17" spans="1:7">
      <c r="A17" s="15"/>
      <c r="B17" s="33"/>
      <c r="C17" s="21" t="s">
        <v>9</v>
      </c>
      <c r="D17" s="22">
        <f>+D18</f>
        <v>3349</v>
      </c>
      <c r="E17" s="22">
        <f>+E18</f>
        <v>0</v>
      </c>
      <c r="F17" s="23">
        <f t="shared" si="0"/>
        <v>0</v>
      </c>
    </row>
    <row r="18" spans="1:7">
      <c r="A18" s="15"/>
      <c r="B18" s="20"/>
      <c r="C18" s="21" t="s">
        <v>10</v>
      </c>
      <c r="D18" s="22">
        <f>D19</f>
        <v>3349</v>
      </c>
      <c r="E18" s="22">
        <f>E19</f>
        <v>0</v>
      </c>
      <c r="F18" s="23">
        <f t="shared" si="0"/>
        <v>0</v>
      </c>
    </row>
    <row r="19" spans="1:7" ht="15.75" thickBot="1">
      <c r="A19" s="15"/>
      <c r="B19" s="20"/>
      <c r="C19" s="38" t="s">
        <v>11</v>
      </c>
      <c r="D19" s="36">
        <v>3349</v>
      </c>
      <c r="E19" s="36">
        <v>0</v>
      </c>
      <c r="F19" s="29">
        <f t="shared" si="0"/>
        <v>0</v>
      </c>
    </row>
    <row r="20" spans="1:7" ht="15.75" thickBot="1">
      <c r="A20" s="30">
        <v>752</v>
      </c>
      <c r="B20" s="11"/>
      <c r="C20" s="42" t="s">
        <v>15</v>
      </c>
      <c r="D20" s="13">
        <f>D21</f>
        <v>300</v>
      </c>
      <c r="E20" s="13">
        <f>E21</f>
        <v>0</v>
      </c>
      <c r="F20" s="14">
        <f t="shared" si="0"/>
        <v>0</v>
      </c>
    </row>
    <row r="21" spans="1:7">
      <c r="A21" s="15"/>
      <c r="B21" s="43">
        <v>75212</v>
      </c>
      <c r="C21" s="72" t="s">
        <v>16</v>
      </c>
      <c r="D21" s="18">
        <f>D22</f>
        <v>300</v>
      </c>
      <c r="E21" s="18">
        <f>E22</f>
        <v>0</v>
      </c>
      <c r="F21" s="19">
        <f t="shared" si="0"/>
        <v>0</v>
      </c>
    </row>
    <row r="22" spans="1:7">
      <c r="A22" s="15"/>
      <c r="B22" s="33"/>
      <c r="C22" s="21" t="s">
        <v>9</v>
      </c>
      <c r="D22" s="22">
        <f>+D23</f>
        <v>300</v>
      </c>
      <c r="E22" s="22">
        <f>+E23</f>
        <v>0</v>
      </c>
      <c r="F22" s="23">
        <f t="shared" si="0"/>
        <v>0</v>
      </c>
    </row>
    <row r="23" spans="1:7">
      <c r="A23" s="15"/>
      <c r="B23" s="20"/>
      <c r="C23" s="21" t="s">
        <v>10</v>
      </c>
      <c r="D23" s="22">
        <f>SUM(D24:D24)</f>
        <v>300</v>
      </c>
      <c r="E23" s="22"/>
      <c r="F23" s="23">
        <f t="shared" si="0"/>
        <v>0</v>
      </c>
    </row>
    <row r="24" spans="1:7" ht="15.75" thickBot="1">
      <c r="A24" s="15"/>
      <c r="B24" s="20"/>
      <c r="C24" s="38" t="s">
        <v>11</v>
      </c>
      <c r="D24" s="36">
        <v>300</v>
      </c>
      <c r="E24" s="36">
        <v>0</v>
      </c>
      <c r="F24" s="29">
        <f t="shared" si="0"/>
        <v>0</v>
      </c>
    </row>
    <row r="25" spans="1:7" ht="15.75" thickBot="1">
      <c r="A25" s="30">
        <v>754</v>
      </c>
      <c r="B25" s="44"/>
      <c r="C25" s="12" t="s">
        <v>28</v>
      </c>
      <c r="D25" s="13">
        <f>D26</f>
        <v>1000</v>
      </c>
      <c r="E25" s="13">
        <f>E26</f>
        <v>0</v>
      </c>
      <c r="F25" s="14">
        <f t="shared" si="0"/>
        <v>0</v>
      </c>
    </row>
    <row r="26" spans="1:7">
      <c r="A26" s="15"/>
      <c r="B26" s="35">
        <v>75414</v>
      </c>
      <c r="C26" s="71" t="s">
        <v>17</v>
      </c>
      <c r="D26" s="18">
        <f>D27</f>
        <v>1000</v>
      </c>
      <c r="E26" s="18">
        <f>E27</f>
        <v>0</v>
      </c>
      <c r="F26" s="19">
        <f t="shared" si="0"/>
        <v>0</v>
      </c>
    </row>
    <row r="27" spans="1:7">
      <c r="A27" s="45"/>
      <c r="B27" s="46"/>
      <c r="C27" s="21" t="s">
        <v>9</v>
      </c>
      <c r="D27" s="22">
        <f>+D28</f>
        <v>1000</v>
      </c>
      <c r="E27" s="22">
        <f>+E28</f>
        <v>0</v>
      </c>
      <c r="F27" s="23">
        <f t="shared" si="0"/>
        <v>0</v>
      </c>
    </row>
    <row r="28" spans="1:7">
      <c r="A28" s="45"/>
      <c r="B28" s="47"/>
      <c r="C28" s="21" t="s">
        <v>10</v>
      </c>
      <c r="D28" s="22">
        <f>+D29</f>
        <v>1000</v>
      </c>
      <c r="E28" s="22">
        <f>E29</f>
        <v>0</v>
      </c>
      <c r="F28" s="23">
        <f t="shared" si="0"/>
        <v>0</v>
      </c>
    </row>
    <row r="29" spans="1:7" ht="15.75" thickBot="1">
      <c r="A29" s="45"/>
      <c r="B29" s="20"/>
      <c r="C29" s="38" t="s">
        <v>11</v>
      </c>
      <c r="D29" s="36">
        <v>1000</v>
      </c>
      <c r="E29" s="36">
        <v>0</v>
      </c>
      <c r="F29" s="29">
        <f t="shared" si="0"/>
        <v>0</v>
      </c>
    </row>
    <row r="30" spans="1:7" ht="15.75" thickBot="1">
      <c r="A30" s="30">
        <v>852</v>
      </c>
      <c r="B30" s="82"/>
      <c r="C30" s="39" t="s">
        <v>29</v>
      </c>
      <c r="D30" s="13">
        <f>SUM(D31,D35,D40)</f>
        <v>54807</v>
      </c>
      <c r="E30" s="13">
        <f>SUM(E31,E35,E40)</f>
        <v>39627.31</v>
      </c>
      <c r="F30" s="37">
        <f t="shared" si="0"/>
        <v>72.303373656649697</v>
      </c>
      <c r="G30" s="78"/>
    </row>
    <row r="31" spans="1:7" ht="54" customHeight="1">
      <c r="A31" s="48"/>
      <c r="B31" s="32">
        <v>85213</v>
      </c>
      <c r="C31" s="73" t="s">
        <v>30</v>
      </c>
      <c r="D31" s="18">
        <f t="shared" ref="D31:E33" si="1">SUM(D32,)</f>
        <v>37000</v>
      </c>
      <c r="E31" s="18">
        <f t="shared" si="1"/>
        <v>21912.84</v>
      </c>
      <c r="F31" s="19">
        <f t="shared" si="0"/>
        <v>59.223891891891888</v>
      </c>
      <c r="G31" s="78"/>
    </row>
    <row r="32" spans="1:7">
      <c r="A32" s="48"/>
      <c r="B32" s="61"/>
      <c r="C32" s="21" t="s">
        <v>9</v>
      </c>
      <c r="D32" s="22">
        <f t="shared" si="1"/>
        <v>37000</v>
      </c>
      <c r="E32" s="22">
        <f t="shared" si="1"/>
        <v>21912.84</v>
      </c>
      <c r="F32" s="23">
        <f t="shared" si="0"/>
        <v>59.223891891891888</v>
      </c>
      <c r="G32" s="78"/>
    </row>
    <row r="33" spans="1:7">
      <c r="A33" s="48"/>
      <c r="B33" s="62"/>
      <c r="C33" s="21" t="s">
        <v>10</v>
      </c>
      <c r="D33" s="22">
        <f t="shared" si="1"/>
        <v>37000</v>
      </c>
      <c r="E33" s="22">
        <f t="shared" si="1"/>
        <v>21912.84</v>
      </c>
      <c r="F33" s="23">
        <f t="shared" si="0"/>
        <v>59.223891891891888</v>
      </c>
      <c r="G33" s="78"/>
    </row>
    <row r="34" spans="1:7">
      <c r="A34" s="48"/>
      <c r="B34" s="62"/>
      <c r="C34" s="34" t="s">
        <v>12</v>
      </c>
      <c r="D34" s="22">
        <v>37000</v>
      </c>
      <c r="E34" s="22">
        <v>21912.84</v>
      </c>
      <c r="F34" s="23">
        <f t="shared" si="0"/>
        <v>59.223891891891888</v>
      </c>
      <c r="G34" s="78"/>
    </row>
    <row r="35" spans="1:7">
      <c r="A35" s="15"/>
      <c r="B35" s="76">
        <v>85215</v>
      </c>
      <c r="C35" s="74" t="s">
        <v>19</v>
      </c>
      <c r="D35" s="22">
        <f>+D36+D39</f>
        <v>3708</v>
      </c>
      <c r="E35" s="22">
        <f>+E36+E39</f>
        <v>3707.47</v>
      </c>
      <c r="F35" s="23">
        <f t="shared" si="0"/>
        <v>99.985706580366767</v>
      </c>
      <c r="G35" s="78"/>
    </row>
    <row r="36" spans="1:7">
      <c r="A36" s="15"/>
      <c r="B36" s="35"/>
      <c r="C36" s="21" t="s">
        <v>9</v>
      </c>
      <c r="D36" s="22">
        <f>+D37</f>
        <v>72</v>
      </c>
      <c r="E36" s="22">
        <f>+E37</f>
        <v>71.87</v>
      </c>
      <c r="F36" s="23">
        <f t="shared" si="0"/>
        <v>99.819444444444443</v>
      </c>
      <c r="G36" s="78"/>
    </row>
    <row r="37" spans="1:7">
      <c r="A37" s="15"/>
      <c r="B37" s="35"/>
      <c r="C37" s="21" t="s">
        <v>10</v>
      </c>
      <c r="D37" s="22">
        <f>SUM(D38,)</f>
        <v>72</v>
      </c>
      <c r="E37" s="22">
        <f>SUM(E38,)</f>
        <v>71.87</v>
      </c>
      <c r="F37" s="23">
        <f t="shared" si="0"/>
        <v>99.819444444444443</v>
      </c>
      <c r="G37" s="78"/>
    </row>
    <row r="38" spans="1:7">
      <c r="A38" s="15"/>
      <c r="B38" s="35"/>
      <c r="C38" s="17" t="s">
        <v>18</v>
      </c>
      <c r="D38" s="22">
        <v>72</v>
      </c>
      <c r="E38" s="22">
        <v>71.87</v>
      </c>
      <c r="F38" s="23">
        <f t="shared" si="0"/>
        <v>99.819444444444443</v>
      </c>
      <c r="G38" s="78"/>
    </row>
    <row r="39" spans="1:7">
      <c r="A39" s="15"/>
      <c r="B39" s="32"/>
      <c r="C39" s="21" t="s">
        <v>14</v>
      </c>
      <c r="D39" s="22">
        <v>3636</v>
      </c>
      <c r="E39" s="22">
        <v>3635.6</v>
      </c>
      <c r="F39" s="23">
        <f t="shared" si="0"/>
        <v>99.988998899889992</v>
      </c>
      <c r="G39" s="78"/>
    </row>
    <row r="40" spans="1:7">
      <c r="A40" s="15"/>
      <c r="B40" s="35">
        <v>85219</v>
      </c>
      <c r="C40" s="74" t="s">
        <v>20</v>
      </c>
      <c r="D40" s="22">
        <f>+D41+D44</f>
        <v>14099</v>
      </c>
      <c r="E40" s="22">
        <f>+E41+E44</f>
        <v>14007</v>
      </c>
      <c r="F40" s="23">
        <f t="shared" si="0"/>
        <v>99.347471451876018</v>
      </c>
      <c r="G40" s="78"/>
    </row>
    <row r="41" spans="1:7">
      <c r="A41" s="15"/>
      <c r="B41" s="61"/>
      <c r="C41" s="21" t="s">
        <v>9</v>
      </c>
      <c r="D41" s="22">
        <f>D42</f>
        <v>211</v>
      </c>
      <c r="E41" s="22">
        <f>E42</f>
        <v>207</v>
      </c>
      <c r="F41" s="23">
        <f t="shared" si="0"/>
        <v>98.104265402843609</v>
      </c>
      <c r="G41" s="78"/>
    </row>
    <row r="42" spans="1:7">
      <c r="A42" s="15"/>
      <c r="B42" s="77"/>
      <c r="C42" s="21" t="s">
        <v>10</v>
      </c>
      <c r="D42" s="22">
        <f>SUM(D43:D43)</f>
        <v>211</v>
      </c>
      <c r="E42" s="22">
        <f>SUM(E43:E43)</f>
        <v>207</v>
      </c>
      <c r="F42" s="23">
        <f t="shared" si="0"/>
        <v>98.104265402843609</v>
      </c>
      <c r="G42" s="78"/>
    </row>
    <row r="43" spans="1:7">
      <c r="A43" s="15"/>
      <c r="B43" s="76"/>
      <c r="C43" s="17" t="s">
        <v>11</v>
      </c>
      <c r="D43" s="22">
        <v>211</v>
      </c>
      <c r="E43" s="22">
        <v>207</v>
      </c>
      <c r="F43" s="23">
        <f t="shared" si="0"/>
        <v>98.104265402843609</v>
      </c>
      <c r="G43" s="78"/>
    </row>
    <row r="44" spans="1:7" ht="15.75" thickBot="1">
      <c r="A44" s="79"/>
      <c r="B44" s="50"/>
      <c r="C44" s="51" t="s">
        <v>14</v>
      </c>
      <c r="D44" s="52">
        <v>13888</v>
      </c>
      <c r="E44" s="52">
        <v>13800</v>
      </c>
      <c r="F44" s="53">
        <f>(E44/D44)*100</f>
        <v>99.366359447004598</v>
      </c>
      <c r="G44" s="78"/>
    </row>
    <row r="45" spans="1:7" ht="15.75" thickBot="1">
      <c r="A45" s="54"/>
      <c r="B45" s="54"/>
      <c r="C45" s="55"/>
      <c r="D45" s="56"/>
      <c r="E45" s="56"/>
      <c r="F45" s="57"/>
    </row>
    <row r="46" spans="1:7" ht="15.75" thickBot="1">
      <c r="A46" s="58">
        <v>855</v>
      </c>
      <c r="B46" s="59"/>
      <c r="C46" s="40" t="s">
        <v>31</v>
      </c>
      <c r="D46" s="13">
        <f>SUM(D47,D53,D59,D63)</f>
        <v>15677249</v>
      </c>
      <c r="E46" s="13">
        <f>SUM(E47,E53,E59,E63)</f>
        <v>8560863.379999999</v>
      </c>
      <c r="F46" s="14">
        <f>(E46/D46)*100</f>
        <v>54.606923574410274</v>
      </c>
    </row>
    <row r="47" spans="1:7">
      <c r="A47" s="15"/>
      <c r="B47" s="35">
        <v>85501</v>
      </c>
      <c r="C47" s="72" t="s">
        <v>32</v>
      </c>
      <c r="D47" s="18">
        <f>D48</f>
        <v>10304000</v>
      </c>
      <c r="E47" s="18">
        <f>E48</f>
        <v>5795240.6299999999</v>
      </c>
      <c r="F47" s="19">
        <f t="shared" si="0"/>
        <v>56.242630337732912</v>
      </c>
    </row>
    <row r="48" spans="1:7">
      <c r="A48" s="45"/>
      <c r="B48" s="49"/>
      <c r="C48" s="21" t="s">
        <v>9</v>
      </c>
      <c r="D48" s="22">
        <f>SUM(D49,D52)</f>
        <v>10304000</v>
      </c>
      <c r="E48" s="22">
        <f>SUM(E49,E52)</f>
        <v>5795240.6299999999</v>
      </c>
      <c r="F48" s="23">
        <f t="shared" si="0"/>
        <v>56.242630337732912</v>
      </c>
    </row>
    <row r="49" spans="1:18" ht="14.25" customHeight="1">
      <c r="A49" s="45"/>
      <c r="B49" s="24"/>
      <c r="C49" s="21" t="s">
        <v>10</v>
      </c>
      <c r="D49" s="22">
        <f>+D50+D51</f>
        <v>154555</v>
      </c>
      <c r="E49" s="22">
        <f>+E50+E51</f>
        <v>77794.03</v>
      </c>
      <c r="F49" s="23">
        <f t="shared" si="0"/>
        <v>50.334204652065608</v>
      </c>
    </row>
    <row r="50" spans="1:18" ht="13.5" customHeight="1">
      <c r="A50" s="45"/>
      <c r="B50" s="24"/>
      <c r="C50" s="17" t="s">
        <v>11</v>
      </c>
      <c r="D50" s="22">
        <v>24327</v>
      </c>
      <c r="E50" s="22">
        <v>65507.05</v>
      </c>
      <c r="F50" s="23">
        <f t="shared" si="0"/>
        <v>269.27714062564235</v>
      </c>
    </row>
    <row r="51" spans="1:18" ht="13.5" customHeight="1">
      <c r="A51" s="45"/>
      <c r="B51" s="24"/>
      <c r="C51" s="21" t="s">
        <v>12</v>
      </c>
      <c r="D51" s="22">
        <v>130228</v>
      </c>
      <c r="E51" s="22">
        <v>12286.98</v>
      </c>
      <c r="F51" s="23">
        <f t="shared" si="0"/>
        <v>9.4349755812882012</v>
      </c>
    </row>
    <row r="52" spans="1:18" ht="12" customHeight="1">
      <c r="A52" s="45"/>
      <c r="B52" s="60"/>
      <c r="C52" s="21" t="s">
        <v>14</v>
      </c>
      <c r="D52" s="22">
        <v>10149445</v>
      </c>
      <c r="E52" s="22">
        <v>5717446.5999999996</v>
      </c>
      <c r="F52" s="23">
        <f t="shared" si="0"/>
        <v>56.332603408363703</v>
      </c>
    </row>
    <row r="53" spans="1:18" ht="35.25" customHeight="1">
      <c r="A53" s="15"/>
      <c r="B53" s="35">
        <v>85502</v>
      </c>
      <c r="C53" s="75" t="s">
        <v>34</v>
      </c>
      <c r="D53" s="22">
        <f>+D54</f>
        <v>5369000</v>
      </c>
      <c r="E53" s="22">
        <f>+E54</f>
        <v>2761502.75</v>
      </c>
      <c r="F53" s="23">
        <f t="shared" si="0"/>
        <v>51.434210281244177</v>
      </c>
    </row>
    <row r="54" spans="1:18" ht="12" customHeight="1">
      <c r="A54" s="15"/>
      <c r="B54" s="61"/>
      <c r="C54" s="21" t="s">
        <v>9</v>
      </c>
      <c r="D54" s="22">
        <f>SUM(D55,D58)</f>
        <v>5369000</v>
      </c>
      <c r="E54" s="22">
        <f>SUM(E55,E58)</f>
        <v>2761502.75</v>
      </c>
      <c r="F54" s="23">
        <f t="shared" si="0"/>
        <v>51.434210281244177</v>
      </c>
    </row>
    <row r="55" spans="1:18" ht="14.25" customHeight="1">
      <c r="A55" s="15"/>
      <c r="B55" s="62"/>
      <c r="C55" s="21" t="s">
        <v>10</v>
      </c>
      <c r="D55" s="22">
        <f>D56+D57</f>
        <v>394900</v>
      </c>
      <c r="E55" s="22">
        <f>E56+E57</f>
        <v>198956.28</v>
      </c>
      <c r="F55" s="23">
        <f t="shared" si="0"/>
        <v>50.381433274246646</v>
      </c>
    </row>
    <row r="56" spans="1:18" ht="15.75" customHeight="1">
      <c r="A56" s="15"/>
      <c r="B56" s="62"/>
      <c r="C56" s="21" t="s">
        <v>11</v>
      </c>
      <c r="D56" s="22">
        <v>19655</v>
      </c>
      <c r="E56" s="22">
        <v>11480.03</v>
      </c>
      <c r="F56" s="23">
        <f t="shared" si="0"/>
        <v>58.407682523530916</v>
      </c>
    </row>
    <row r="57" spans="1:18" ht="15.75" customHeight="1">
      <c r="A57" s="15"/>
      <c r="B57" s="62"/>
      <c r="C57" s="21" t="s">
        <v>12</v>
      </c>
      <c r="D57" s="22">
        <v>375245</v>
      </c>
      <c r="E57" s="22">
        <v>187476.25</v>
      </c>
      <c r="F57" s="23">
        <f t="shared" si="0"/>
        <v>49.961025463363931</v>
      </c>
    </row>
    <row r="58" spans="1:18" ht="14.25" customHeight="1">
      <c r="A58" s="15"/>
      <c r="B58" s="32"/>
      <c r="C58" s="21" t="s">
        <v>14</v>
      </c>
      <c r="D58" s="22">
        <v>4974100</v>
      </c>
      <c r="E58" s="22">
        <v>2562546.4700000002</v>
      </c>
      <c r="F58" s="23">
        <f t="shared" si="0"/>
        <v>51.517791560282269</v>
      </c>
    </row>
    <row r="59" spans="1:18" ht="12.75" customHeight="1">
      <c r="A59" s="15"/>
      <c r="B59" s="35">
        <v>85503</v>
      </c>
      <c r="C59" s="75" t="s">
        <v>33</v>
      </c>
      <c r="D59" s="22">
        <f>+D60</f>
        <v>125</v>
      </c>
      <c r="E59" s="22">
        <f>+E60</f>
        <v>0</v>
      </c>
      <c r="F59" s="23">
        <f>(E59/D59)*100</f>
        <v>0</v>
      </c>
    </row>
    <row r="60" spans="1:18" ht="12" customHeight="1">
      <c r="A60" s="15"/>
      <c r="B60" s="61"/>
      <c r="C60" s="21" t="s">
        <v>9</v>
      </c>
      <c r="D60" s="22">
        <f>+D61</f>
        <v>125</v>
      </c>
      <c r="E60" s="22">
        <f>+E61</f>
        <v>0</v>
      </c>
      <c r="F60" s="23">
        <f>(E60/D60)*100</f>
        <v>0</v>
      </c>
    </row>
    <row r="61" spans="1:18" ht="15" customHeight="1">
      <c r="A61" s="15"/>
      <c r="B61" s="62"/>
      <c r="C61" s="21" t="s">
        <v>10</v>
      </c>
      <c r="D61" s="22">
        <f>D62</f>
        <v>125</v>
      </c>
      <c r="E61" s="22">
        <f>E62</f>
        <v>0</v>
      </c>
      <c r="F61" s="23">
        <f>(E61/D61)*100</f>
        <v>0</v>
      </c>
      <c r="R61" s="1"/>
    </row>
    <row r="62" spans="1:18" ht="13.5" customHeight="1">
      <c r="A62" s="48"/>
      <c r="B62" s="62"/>
      <c r="C62" s="38" t="s">
        <v>11</v>
      </c>
      <c r="D62" s="36">
        <v>125</v>
      </c>
      <c r="E62" s="36">
        <v>0</v>
      </c>
      <c r="F62" s="29">
        <f>(E62/D62)*100</f>
        <v>0</v>
      </c>
      <c r="R62" s="1"/>
    </row>
    <row r="63" spans="1:18" ht="13.5" customHeight="1">
      <c r="A63" s="48"/>
      <c r="B63" s="63">
        <v>85595</v>
      </c>
      <c r="C63" s="75" t="s">
        <v>8</v>
      </c>
      <c r="D63" s="22">
        <f>+D64</f>
        <v>4124</v>
      </c>
      <c r="E63" s="22">
        <f>+E64</f>
        <v>4120</v>
      </c>
      <c r="F63" s="23">
        <f t="shared" ref="F63:F67" si="2">(E63/D63)*100</f>
        <v>99.903006789524724</v>
      </c>
      <c r="R63" s="1"/>
    </row>
    <row r="64" spans="1:18" ht="13.5" customHeight="1">
      <c r="A64" s="48"/>
      <c r="B64" s="61"/>
      <c r="C64" s="21" t="s">
        <v>9</v>
      </c>
      <c r="D64" s="22">
        <f>SUM(D65,D67)</f>
        <v>4124</v>
      </c>
      <c r="E64" s="22">
        <f>SUM(E65,E67)</f>
        <v>4120</v>
      </c>
      <c r="F64" s="23">
        <f t="shared" si="2"/>
        <v>99.903006789524724</v>
      </c>
      <c r="R64" s="1"/>
    </row>
    <row r="65" spans="1:15" ht="14.25" customHeight="1">
      <c r="A65" s="48"/>
      <c r="B65" s="62"/>
      <c r="C65" s="21" t="s">
        <v>10</v>
      </c>
      <c r="D65" s="22">
        <f>D66</f>
        <v>124</v>
      </c>
      <c r="E65" s="22">
        <f>E66</f>
        <v>120</v>
      </c>
      <c r="F65" s="23">
        <f t="shared" si="2"/>
        <v>96.774193548387103</v>
      </c>
    </row>
    <row r="66" spans="1:15" ht="14.25" customHeight="1">
      <c r="A66" s="48"/>
      <c r="B66" s="62"/>
      <c r="C66" s="21" t="s">
        <v>11</v>
      </c>
      <c r="D66" s="22">
        <v>124</v>
      </c>
      <c r="E66" s="22">
        <v>120</v>
      </c>
      <c r="F66" s="23">
        <f t="shared" si="2"/>
        <v>96.774193548387103</v>
      </c>
    </row>
    <row r="67" spans="1:15" ht="14.25" customHeight="1" thickBot="1">
      <c r="A67" s="48"/>
      <c r="B67" s="35"/>
      <c r="C67" s="64" t="s">
        <v>14</v>
      </c>
      <c r="D67" s="36">
        <v>4000</v>
      </c>
      <c r="E67" s="36">
        <v>4000</v>
      </c>
      <c r="F67" s="29">
        <f t="shared" si="2"/>
        <v>100</v>
      </c>
    </row>
    <row r="68" spans="1:15" ht="14.25" customHeight="1" thickBot="1">
      <c r="A68" s="65"/>
      <c r="B68" s="66"/>
      <c r="C68" s="67" t="s">
        <v>21</v>
      </c>
      <c r="D68" s="68">
        <f>D4+D10+D15+D20+D25+D30+D46</f>
        <v>16149391.16</v>
      </c>
      <c r="E68" s="68">
        <f>E4+E10+E15+E20+E25+E30+E46</f>
        <v>8930564.8499999996</v>
      </c>
      <c r="F68" s="14">
        <f>(E68/D68)*100</f>
        <v>55.299699917603576</v>
      </c>
    </row>
    <row r="69" spans="1:15" ht="15.75" customHeight="1">
      <c r="C69" s="3"/>
    </row>
    <row r="73" spans="1:15">
      <c r="O73" s="2"/>
    </row>
  </sheetData>
  <mergeCells count="1">
    <mergeCell ref="A2:B2"/>
  </mergeCells>
  <pageMargins left="0.7" right="0.7" top="0.75" bottom="0.75" header="0.3" footer="0.3"/>
  <pageSetup paperSize="9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Wydatki Ipółr.2017</vt:lpstr>
      <vt:lpstr>Arkusz2</vt:lpstr>
      <vt:lpstr>Arkusz3</vt:lpstr>
      <vt:lpstr>'Wydatki Ipółr.2017'!Obszar_wydruku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2017-08-09T08:18:30Z</dcterms:modified>
</cp:coreProperties>
</file>