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Dotacje  I pół 2017 r." sheetId="4" r:id="rId1"/>
  </sheets>
  <definedNames>
    <definedName name="_xlnm.Print_Area" localSheetId="0">'Dotacje  I pół 2017 r.'!$A$1:$G$85</definedName>
  </definedNames>
  <calcPr calcId="124519"/>
</workbook>
</file>

<file path=xl/calcChain.xml><?xml version="1.0" encoding="utf-8"?>
<calcChain xmlns="http://schemas.openxmlformats.org/spreadsheetml/2006/main">
  <c r="F21" i="4"/>
  <c r="F36"/>
  <c r="E36"/>
  <c r="E35"/>
  <c r="F69" l="1"/>
  <c r="F61" s="1"/>
  <c r="E69"/>
  <c r="F57"/>
  <c r="F48"/>
  <c r="F10"/>
  <c r="F22"/>
  <c r="F27"/>
  <c r="E52"/>
  <c r="G52" s="1"/>
  <c r="E71"/>
  <c r="G71" s="1"/>
  <c r="G57"/>
  <c r="E37"/>
  <c r="G56"/>
  <c r="G60"/>
  <c r="G74"/>
  <c r="F46"/>
  <c r="G54"/>
  <c r="G49"/>
  <c r="G50"/>
  <c r="G8"/>
  <c r="G47"/>
  <c r="G9"/>
  <c r="E10"/>
  <c r="E11"/>
  <c r="F11"/>
  <c r="G16"/>
  <c r="G17"/>
  <c r="G18"/>
  <c r="G19"/>
  <c r="G20"/>
  <c r="E21"/>
  <c r="E22" s="1"/>
  <c r="G28"/>
  <c r="G29"/>
  <c r="G30"/>
  <c r="G31"/>
  <c r="G32"/>
  <c r="G33"/>
  <c r="G34"/>
  <c r="G51"/>
  <c r="G53"/>
  <c r="G55"/>
  <c r="G58"/>
  <c r="G59"/>
  <c r="G62"/>
  <c r="G63"/>
  <c r="G64"/>
  <c r="G65"/>
  <c r="G66"/>
  <c r="G67"/>
  <c r="G68"/>
  <c r="G70"/>
  <c r="G72"/>
  <c r="G73"/>
  <c r="G75"/>
  <c r="G82"/>
  <c r="G83"/>
  <c r="E84"/>
  <c r="F84"/>
  <c r="E85"/>
  <c r="F85"/>
  <c r="G10" l="1"/>
  <c r="G27"/>
  <c r="F35"/>
  <c r="F37"/>
  <c r="G37" s="1"/>
  <c r="G46"/>
  <c r="F76"/>
  <c r="G84"/>
  <c r="G11"/>
  <c r="G61"/>
  <c r="G85"/>
  <c r="G69"/>
  <c r="G22"/>
  <c r="G21"/>
  <c r="E48"/>
  <c r="G36"/>
  <c r="G48" l="1"/>
  <c r="E76"/>
  <c r="E77" s="1"/>
  <c r="G35"/>
  <c r="F77"/>
  <c r="G76" l="1"/>
  <c r="G77"/>
</calcChain>
</file>

<file path=xl/sharedStrings.xml><?xml version="1.0" encoding="utf-8"?>
<sst xmlns="http://schemas.openxmlformats.org/spreadsheetml/2006/main" count="123" uniqueCount="72">
  <si>
    <t>Lp.</t>
  </si>
  <si>
    <t>Dział</t>
  </si>
  <si>
    <t>Rodział</t>
  </si>
  <si>
    <t>Wyszczególnienie</t>
  </si>
  <si>
    <t>Plan
dotacji</t>
  </si>
  <si>
    <t>Wykonanie</t>
  </si>
  <si>
    <t>1.</t>
  </si>
  <si>
    <t>Klasyfikacja
 budżetowa</t>
  </si>
  <si>
    <t xml:space="preserve">  - dotacja na zadania inwestycyjne</t>
  </si>
  <si>
    <t>Razem:</t>
  </si>
  <si>
    <t>Miejski Ośrodek Sportu i Rekreacji 
w tym:</t>
  </si>
  <si>
    <t xml:space="preserve"> - na działalność bieżąca</t>
  </si>
  <si>
    <t>II. Zestawienie dotacji podmiotowych</t>
  </si>
  <si>
    <t>2.</t>
  </si>
  <si>
    <t>3.</t>
  </si>
  <si>
    <t>4.</t>
  </si>
  <si>
    <t>5.</t>
  </si>
  <si>
    <t>Przedszkola Niepubliczne</t>
  </si>
  <si>
    <t>Dom Kultury</t>
  </si>
  <si>
    <t>Biblioteka</t>
  </si>
  <si>
    <t>Muzeum</t>
  </si>
  <si>
    <t xml:space="preserve"> - na działalność bieżącą</t>
  </si>
  <si>
    <t>III. Zestawienie dotacji celowych dla podmiotów zalicznych do sektora finansów publicznych</t>
  </si>
  <si>
    <t>Dom Kultury
 w tym:</t>
  </si>
  <si>
    <t>Biblioteki
w tym:</t>
  </si>
  <si>
    <t>Muzea
 w tym:</t>
  </si>
  <si>
    <t>Miejski Ośrodek Sportu i Rekreacji
 w tym:</t>
  </si>
  <si>
    <t>V. Pomoc finansowa dla JST</t>
  </si>
  <si>
    <t>% 
wykonania</t>
  </si>
  <si>
    <t>%
 wykonania</t>
  </si>
  <si>
    <t xml:space="preserve"> - na działalnosć inwestycyjną</t>
  </si>
  <si>
    <t>Zadania z zakresu upowszechniania kultury</t>
  </si>
  <si>
    <t>Tabela nr 6</t>
  </si>
  <si>
    <t>SP ZOZ „Przychodnia"</t>
  </si>
  <si>
    <t xml:space="preserve"> - na działalność inwestycyjną</t>
  </si>
  <si>
    <t>2. UKS "Jedynka"</t>
  </si>
  <si>
    <t>Zadania z zakresu
przeciwdziałania alkoholizmowi</t>
  </si>
  <si>
    <t>1. Towarzystwo Miłośników Sycowa</t>
  </si>
  <si>
    <t>1. Uczniowski Klub Sportowy "Jedynka"</t>
  </si>
  <si>
    <t>2. KS Stradomia "Widawa"</t>
  </si>
  <si>
    <t>3. KS Komorów</t>
  </si>
  <si>
    <t>4. KS Szczodrów " Grom"</t>
  </si>
  <si>
    <t xml:space="preserve">5. UKS " Szach Mat" </t>
  </si>
  <si>
    <t>8. SKS " Pogoń" Syców</t>
  </si>
  <si>
    <t>10. MUKS Olimpia Syców</t>
  </si>
  <si>
    <t xml:space="preserve">11. Klub Sportowy WKS " Płomień" </t>
  </si>
  <si>
    <t>12. Gminny Szkolny Związek Sportowy</t>
  </si>
  <si>
    <t>13. Akademia Piłkarska Oleśnica</t>
  </si>
  <si>
    <t>IV.Zestawienie dotacji celowych dla podmiotów nie zaliczanych do sektora finansów publicznych</t>
  </si>
  <si>
    <t>6. KTW Szekla w Syców</t>
  </si>
  <si>
    <t>Wykaz dotacji udzielonych z budżetu Miasta i Gminy Syców w I półroczu 2017 roku</t>
  </si>
  <si>
    <t>Plan
dotacji
 2017 r.</t>
  </si>
  <si>
    <t>2017 r.</t>
  </si>
  <si>
    <t>1. Ochotnicza Straż Pożarna w Działoszy</t>
  </si>
  <si>
    <t xml:space="preserve">7. MKS " Rosiek" </t>
  </si>
  <si>
    <t xml:space="preserve">  - dotacja przedmiotowa</t>
  </si>
  <si>
    <t>2. Stowarzyszenie Przystań Twórcza</t>
  </si>
  <si>
    <t>3. Stowarzyszenie Akcent przy Państwowej Szkole Muzycznej</t>
  </si>
  <si>
    <t>3. SKS "Pogoń" Syców</t>
  </si>
  <si>
    <t>4. MUKS Olimpia Syców</t>
  </si>
  <si>
    <t>5. Stowarzyszenie Tęcza - Wioska</t>
  </si>
  <si>
    <t>6. Akademia Piłkarska</t>
  </si>
  <si>
    <t>7. Klub Sportowy WKS Płomień</t>
  </si>
  <si>
    <t>%
wykonania</t>
  </si>
  <si>
    <r>
      <rPr>
        <b/>
        <i/>
        <sz val="9"/>
        <color indexed="8"/>
        <rFont val="Times New Roman"/>
        <family val="1"/>
        <charset val="238"/>
      </rPr>
      <t xml:space="preserve">I. </t>
    </r>
    <r>
      <rPr>
        <b/>
        <sz val="9"/>
        <color indexed="8"/>
        <rFont val="Times New Roman"/>
        <family val="1"/>
        <charset val="238"/>
      </rPr>
      <t>Zestawienie dotacji przedmiotowych dla samorządowego zakładu budżetowego</t>
    </r>
  </si>
  <si>
    <t>1. Stowarzystwo  Wspierania Inicjatyw Oświatowo-
   Wychowawczych z Lublina</t>
  </si>
  <si>
    <t>Zadania z zakresu ochrony zabytków</t>
  </si>
  <si>
    <t>Zadania z zakresu ochrony przeciwpożarowej</t>
  </si>
  <si>
    <t>Zadania z zakresu upowszechniania sportu</t>
  </si>
  <si>
    <t>Samorząd Powiatu Oleśnickiego</t>
  </si>
  <si>
    <t>14.Związek Harcerstwa PolskiegoKomenda Hufca Syców</t>
  </si>
  <si>
    <t>9. Towarzystwo Pomocy Niepełnosprawnym Syców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</si>
</sst>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indexed="8"/>
      <name val="Calibri"/>
      <family val="2"/>
      <charset val="238"/>
    </font>
    <font>
      <strike/>
      <sz val="11"/>
      <color indexed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color indexed="8"/>
      <name val="Times New Roman"/>
      <family val="1"/>
      <charset val="238"/>
    </font>
    <font>
      <b/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8"/>
      <name val="Calibri"/>
      <family val="2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0" fillId="0" borderId="0" xfId="0" applyAlignment="1"/>
    <xf numFmtId="0" fontId="3" fillId="0" borderId="0" xfId="0" applyFont="1"/>
    <xf numFmtId="0" fontId="4" fillId="0" borderId="16" xfId="0" applyFont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4" fontId="0" fillId="0" borderId="0" xfId="0" applyNumberFormat="1"/>
    <xf numFmtId="4" fontId="6" fillId="0" borderId="0" xfId="0" applyNumberFormat="1" applyFont="1" applyAlignment="1"/>
    <xf numFmtId="0" fontId="4" fillId="0" borderId="16" xfId="0" applyFont="1" applyBorder="1" applyAlignment="1">
      <alignment horizontal="center" vertical="center" wrapText="1"/>
    </xf>
    <xf numFmtId="0" fontId="7" fillId="0" borderId="0" xfId="0" applyFont="1"/>
    <xf numFmtId="0" fontId="4" fillId="0" borderId="0" xfId="0" applyFont="1"/>
    <xf numFmtId="0" fontId="7" fillId="0" borderId="13" xfId="0" applyFont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7" fillId="0" borderId="17" xfId="0" applyFont="1" applyBorder="1"/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/>
    <xf numFmtId="0" fontId="7" fillId="0" borderId="1" xfId="0" applyFont="1" applyBorder="1" applyAlignment="1"/>
    <xf numFmtId="0" fontId="7" fillId="0" borderId="18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" fontId="7" fillId="0" borderId="1" xfId="0" applyNumberFormat="1" applyFont="1" applyBorder="1"/>
    <xf numFmtId="164" fontId="7" fillId="0" borderId="20" xfId="0" applyNumberFormat="1" applyFont="1" applyBorder="1"/>
    <xf numFmtId="0" fontId="7" fillId="0" borderId="19" xfId="0" applyFont="1" applyBorder="1"/>
    <xf numFmtId="0" fontId="7" fillId="0" borderId="2" xfId="0" applyFont="1" applyBorder="1"/>
    <xf numFmtId="4" fontId="7" fillId="0" borderId="2" xfId="0" applyNumberFormat="1" applyFont="1" applyBorder="1"/>
    <xf numFmtId="4" fontId="4" fillId="0" borderId="3" xfId="0" applyNumberFormat="1" applyFont="1" applyBorder="1"/>
    <xf numFmtId="4" fontId="4" fillId="0" borderId="2" xfId="0" applyNumberFormat="1" applyFont="1" applyBorder="1"/>
    <xf numFmtId="164" fontId="4" fillId="0" borderId="20" xfId="0" applyNumberFormat="1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164" fontId="4" fillId="0" borderId="25" xfId="0" applyNumberFormat="1" applyFont="1" applyBorder="1"/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4" fontId="7" fillId="0" borderId="10" xfId="0" applyNumberFormat="1" applyFont="1" applyBorder="1"/>
    <xf numFmtId="164" fontId="7" fillId="0" borderId="18" xfId="0" applyNumberFormat="1" applyFont="1" applyBorder="1"/>
    <xf numFmtId="0" fontId="7" fillId="0" borderId="2" xfId="0" applyFont="1" applyBorder="1" applyAlignment="1">
      <alignment vertical="top" wrapText="1"/>
    </xf>
    <xf numFmtId="4" fontId="7" fillId="0" borderId="3" xfId="0" applyNumberFormat="1" applyFont="1" applyBorder="1"/>
    <xf numFmtId="0" fontId="7" fillId="0" borderId="1" xfId="0" applyFont="1" applyBorder="1"/>
    <xf numFmtId="0" fontId="7" fillId="0" borderId="2" xfId="0" applyFont="1" applyFill="1" applyBorder="1" applyAlignment="1">
      <alignment horizontal="center"/>
    </xf>
    <xf numFmtId="0" fontId="7" fillId="0" borderId="21" xfId="0" applyFont="1" applyBorder="1"/>
    <xf numFmtId="0" fontId="7" fillId="0" borderId="22" xfId="0" applyFont="1" applyBorder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7" fillId="0" borderId="26" xfId="0" applyFont="1" applyBorder="1"/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4" fontId="7" fillId="0" borderId="10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vertical="top" wrapText="1"/>
    </xf>
    <xf numFmtId="4" fontId="7" fillId="0" borderId="3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164" fontId="7" fillId="0" borderId="20" xfId="0" applyNumberFormat="1" applyFont="1" applyBorder="1" applyAlignment="1">
      <alignment vertical="center"/>
    </xf>
    <xf numFmtId="0" fontId="7" fillId="0" borderId="2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wrapText="1"/>
    </xf>
    <xf numFmtId="0" fontId="7" fillId="0" borderId="6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7" fillId="0" borderId="28" xfId="0" applyFont="1" applyBorder="1"/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/>
    <xf numFmtId="0" fontId="7" fillId="0" borderId="5" xfId="0" applyFont="1" applyFill="1" applyBorder="1"/>
    <xf numFmtId="0" fontId="7" fillId="0" borderId="5" xfId="0" applyFont="1" applyBorder="1"/>
    <xf numFmtId="4" fontId="4" fillId="0" borderId="2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0" fontId="4" fillId="0" borderId="27" xfId="0" applyFont="1" applyBorder="1"/>
    <xf numFmtId="0" fontId="4" fillId="0" borderId="8" xfId="0" applyFont="1" applyBorder="1"/>
    <xf numFmtId="0" fontId="4" fillId="0" borderId="7" xfId="0" applyFont="1" applyBorder="1"/>
    <xf numFmtId="4" fontId="4" fillId="0" borderId="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vertical="center"/>
    </xf>
    <xf numFmtId="0" fontId="4" fillId="0" borderId="0" xfId="0" applyFont="1" applyBorder="1"/>
    <xf numFmtId="4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0" fontId="7" fillId="0" borderId="27" xfId="0" applyFont="1" applyBorder="1"/>
    <xf numFmtId="0" fontId="7" fillId="0" borderId="32" xfId="0" applyFont="1" applyBorder="1" applyAlignment="1">
      <alignment horizontal="center" vertical="center"/>
    </xf>
    <xf numFmtId="0" fontId="7" fillId="0" borderId="10" xfId="0" applyFont="1" applyBorder="1" applyAlignment="1">
      <alignment vertical="top" wrapText="1"/>
    </xf>
    <xf numFmtId="0" fontId="4" fillId="0" borderId="30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7" fillId="0" borderId="26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7" xfId="0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38" xfId="0" applyFont="1" applyBorder="1"/>
    <xf numFmtId="0" fontId="7" fillId="0" borderId="23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12" fillId="0" borderId="2" xfId="0" applyNumberFormat="1" applyFont="1" applyBorder="1" applyAlignment="1">
      <alignment vertical="center"/>
    </xf>
    <xf numFmtId="4" fontId="12" fillId="0" borderId="3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1" fillId="0" borderId="4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4"/>
  <sheetViews>
    <sheetView tabSelected="1" topLeftCell="A55" workbookViewId="0">
      <selection activeCell="S63" sqref="S63"/>
    </sheetView>
  </sheetViews>
  <sheetFormatPr defaultRowHeight="15"/>
  <cols>
    <col min="1" max="1" width="3.28515625" customWidth="1"/>
    <col min="2" max="2" width="5.42578125" customWidth="1"/>
    <col min="3" max="3" width="6.140625" customWidth="1"/>
    <col min="4" max="4" width="40.85546875" customWidth="1"/>
    <col min="5" max="5" width="11.42578125" customWidth="1"/>
    <col min="6" max="6" width="10.7109375" customWidth="1"/>
    <col min="7" max="7" width="9" customWidth="1"/>
    <col min="8" max="8" width="10" bestFit="1" customWidth="1"/>
    <col min="13" max="13" width="9.42578125" customWidth="1"/>
  </cols>
  <sheetData>
    <row r="1" spans="1:9">
      <c r="A1" s="3"/>
      <c r="B1" s="3"/>
      <c r="C1" s="3"/>
      <c r="D1" s="3"/>
      <c r="E1" s="3"/>
      <c r="F1" s="3"/>
      <c r="G1" s="3" t="s">
        <v>32</v>
      </c>
    </row>
    <row r="2" spans="1:9">
      <c r="A2" s="127" t="s">
        <v>50</v>
      </c>
      <c r="B2" s="128"/>
      <c r="C2" s="128"/>
      <c r="D2" s="128"/>
      <c r="E2" s="128"/>
      <c r="F2" s="128"/>
      <c r="G2" s="128"/>
    </row>
    <row r="3" spans="1:9">
      <c r="A3" s="117"/>
      <c r="B3" s="118"/>
      <c r="C3" s="118"/>
      <c r="D3" s="118"/>
      <c r="E3" s="118"/>
      <c r="F3" s="118"/>
      <c r="G3" s="118"/>
    </row>
    <row r="4" spans="1:9">
      <c r="A4" s="11"/>
      <c r="B4" s="11"/>
      <c r="C4" s="11"/>
      <c r="D4" s="11"/>
      <c r="E4" s="11"/>
      <c r="F4" s="11"/>
      <c r="G4" s="10"/>
    </row>
    <row r="5" spans="1:9" ht="15.75" thickBot="1">
      <c r="A5" s="11" t="s">
        <v>64</v>
      </c>
      <c r="B5" s="11"/>
      <c r="C5" s="11"/>
      <c r="D5" s="11"/>
      <c r="E5" s="11"/>
      <c r="F5" s="11"/>
      <c r="G5" s="10"/>
    </row>
    <row r="6" spans="1:9" ht="36.75">
      <c r="A6" s="12"/>
      <c r="B6" s="136" t="s">
        <v>7</v>
      </c>
      <c r="C6" s="137"/>
      <c r="D6" s="13" t="s">
        <v>3</v>
      </c>
      <c r="E6" s="14" t="s">
        <v>51</v>
      </c>
      <c r="F6" s="15" t="s">
        <v>5</v>
      </c>
      <c r="G6" s="4" t="s">
        <v>28</v>
      </c>
    </row>
    <row r="7" spans="1:9">
      <c r="A7" s="16" t="s">
        <v>0</v>
      </c>
      <c r="B7" s="17" t="s">
        <v>1</v>
      </c>
      <c r="C7" s="18" t="s">
        <v>2</v>
      </c>
      <c r="D7" s="19"/>
      <c r="E7" s="20"/>
      <c r="F7" s="20"/>
      <c r="G7" s="21"/>
      <c r="I7" s="1"/>
    </row>
    <row r="8" spans="1:9" ht="27.75" customHeight="1">
      <c r="A8" s="16" t="s">
        <v>6</v>
      </c>
      <c r="B8" s="22">
        <v>926</v>
      </c>
      <c r="C8" s="22">
        <v>92604</v>
      </c>
      <c r="D8" s="23" t="s">
        <v>10</v>
      </c>
      <c r="E8" s="24">
        <v>305750</v>
      </c>
      <c r="F8" s="24">
        <v>150970.95000000001</v>
      </c>
      <c r="G8" s="25">
        <f>$F8/$E8*100</f>
        <v>49.377252657399836</v>
      </c>
    </row>
    <row r="9" spans="1:9">
      <c r="A9" s="26"/>
      <c r="B9" s="27"/>
      <c r="C9" s="27"/>
      <c r="D9" s="27" t="s">
        <v>55</v>
      </c>
      <c r="E9" s="28">
        <v>305750</v>
      </c>
      <c r="F9" s="28">
        <v>150970.95000000001</v>
      </c>
      <c r="G9" s="25">
        <f>$F9/$E9*100</f>
        <v>49.377252657399836</v>
      </c>
    </row>
    <row r="10" spans="1:9">
      <c r="A10" s="143" t="s">
        <v>9</v>
      </c>
      <c r="B10" s="144"/>
      <c r="C10" s="144"/>
      <c r="D10" s="145"/>
      <c r="E10" s="29">
        <f>SUM(E9:E9)</f>
        <v>305750</v>
      </c>
      <c r="F10" s="30">
        <f>SUM(F9:F9)</f>
        <v>150970.95000000001</v>
      </c>
      <c r="G10" s="31">
        <f>$F10/$E10*100</f>
        <v>49.377252657399836</v>
      </c>
    </row>
    <row r="11" spans="1:9" ht="15.75" thickBot="1">
      <c r="A11" s="32"/>
      <c r="B11" s="33"/>
      <c r="C11" s="33"/>
      <c r="D11" s="34" t="s">
        <v>11</v>
      </c>
      <c r="E11" s="35">
        <f>+E9</f>
        <v>305750</v>
      </c>
      <c r="F11" s="36">
        <f>+F9</f>
        <v>150970.95000000001</v>
      </c>
      <c r="G11" s="37">
        <f>$F11/$E11*100</f>
        <v>49.377252657399836</v>
      </c>
    </row>
    <row r="12" spans="1:9">
      <c r="A12" s="10"/>
      <c r="B12" s="10"/>
      <c r="C12" s="10"/>
      <c r="D12" s="10"/>
      <c r="E12" s="10"/>
      <c r="F12" s="10"/>
      <c r="G12" s="10"/>
    </row>
    <row r="13" spans="1:9" ht="15.75" thickBot="1">
      <c r="A13" s="11" t="s">
        <v>12</v>
      </c>
      <c r="B13" s="11"/>
      <c r="C13" s="11"/>
      <c r="D13" s="11"/>
      <c r="E13" s="10"/>
      <c r="F13" s="10"/>
      <c r="G13" s="10"/>
    </row>
    <row r="14" spans="1:9" ht="36.75">
      <c r="A14" s="12"/>
      <c r="B14" s="136" t="s">
        <v>7</v>
      </c>
      <c r="C14" s="137"/>
      <c r="D14" s="13" t="s">
        <v>3</v>
      </c>
      <c r="E14" s="14" t="s">
        <v>4</v>
      </c>
      <c r="F14" s="15" t="s">
        <v>5</v>
      </c>
      <c r="G14" s="4" t="s">
        <v>63</v>
      </c>
    </row>
    <row r="15" spans="1:9">
      <c r="A15" s="16" t="s">
        <v>0</v>
      </c>
      <c r="B15" s="17" t="s">
        <v>1</v>
      </c>
      <c r="C15" s="18" t="s">
        <v>2</v>
      </c>
      <c r="D15" s="19"/>
      <c r="E15" s="38" t="s">
        <v>52</v>
      </c>
      <c r="F15" s="20"/>
      <c r="G15" s="21"/>
    </row>
    <row r="16" spans="1:9">
      <c r="A16" s="16" t="s">
        <v>6</v>
      </c>
      <c r="B16" s="39">
        <v>801</v>
      </c>
      <c r="C16" s="40">
        <v>80104</v>
      </c>
      <c r="D16" s="41" t="s">
        <v>17</v>
      </c>
      <c r="E16" s="42">
        <v>345810</v>
      </c>
      <c r="F16" s="24">
        <v>169593.16</v>
      </c>
      <c r="G16" s="43">
        <f t="shared" ref="G16:G22" si="0">$F16/$E16*100</f>
        <v>49.042294901824704</v>
      </c>
    </row>
    <row r="17" spans="1:17">
      <c r="A17" s="16" t="s">
        <v>13</v>
      </c>
      <c r="B17" s="39">
        <v>851</v>
      </c>
      <c r="C17" s="40">
        <v>85121</v>
      </c>
      <c r="D17" s="44" t="s">
        <v>33</v>
      </c>
      <c r="E17" s="45">
        <v>40000</v>
      </c>
      <c r="F17" s="28">
        <v>0</v>
      </c>
      <c r="G17" s="25">
        <f t="shared" si="0"/>
        <v>0</v>
      </c>
    </row>
    <row r="18" spans="1:17">
      <c r="A18" s="16" t="s">
        <v>14</v>
      </c>
      <c r="B18" s="39">
        <v>921</v>
      </c>
      <c r="C18" s="39">
        <v>92109</v>
      </c>
      <c r="D18" s="46" t="s">
        <v>18</v>
      </c>
      <c r="E18" s="28">
        <v>560100</v>
      </c>
      <c r="F18" s="28">
        <v>280050</v>
      </c>
      <c r="G18" s="25">
        <f t="shared" si="0"/>
        <v>50</v>
      </c>
    </row>
    <row r="19" spans="1:17">
      <c r="A19" s="16" t="s">
        <v>15</v>
      </c>
      <c r="B19" s="47">
        <v>921</v>
      </c>
      <c r="C19" s="39">
        <v>92116</v>
      </c>
      <c r="D19" s="27" t="s">
        <v>19</v>
      </c>
      <c r="E19" s="28">
        <v>272550</v>
      </c>
      <c r="F19" s="28">
        <v>136275</v>
      </c>
      <c r="G19" s="25">
        <f t="shared" si="0"/>
        <v>50</v>
      </c>
    </row>
    <row r="20" spans="1:17">
      <c r="A20" s="16" t="s">
        <v>16</v>
      </c>
      <c r="B20" s="47">
        <v>921</v>
      </c>
      <c r="C20" s="39">
        <v>92118</v>
      </c>
      <c r="D20" s="27" t="s">
        <v>20</v>
      </c>
      <c r="E20" s="28">
        <v>117500</v>
      </c>
      <c r="F20" s="28">
        <v>58750.02</v>
      </c>
      <c r="G20" s="25">
        <f t="shared" si="0"/>
        <v>50.000017021276591</v>
      </c>
      <c r="Q20" s="2"/>
    </row>
    <row r="21" spans="1:17">
      <c r="A21" s="143" t="s">
        <v>9</v>
      </c>
      <c r="B21" s="144"/>
      <c r="C21" s="144"/>
      <c r="D21" s="145"/>
      <c r="E21" s="30">
        <f>SUM(E16:E20)</f>
        <v>1335960</v>
      </c>
      <c r="F21" s="30">
        <f>SUM(F16:F20)</f>
        <v>644668.18000000005</v>
      </c>
      <c r="G21" s="31">
        <f t="shared" si="0"/>
        <v>48.255051049432623</v>
      </c>
      <c r="Q21" s="2"/>
    </row>
    <row r="22" spans="1:17" ht="15.75" thickBot="1">
      <c r="A22" s="48"/>
      <c r="B22" s="49"/>
      <c r="C22" s="49"/>
      <c r="D22" s="34" t="s">
        <v>21</v>
      </c>
      <c r="E22" s="35">
        <f>+E21</f>
        <v>1335960</v>
      </c>
      <c r="F22" s="36">
        <f>+F21</f>
        <v>644668.18000000005</v>
      </c>
      <c r="G22" s="37">
        <f t="shared" si="0"/>
        <v>48.255051049432623</v>
      </c>
    </row>
    <row r="23" spans="1:17">
      <c r="A23" s="10"/>
      <c r="B23" s="10"/>
      <c r="C23" s="10"/>
      <c r="D23" s="10"/>
      <c r="E23" s="10"/>
      <c r="F23" s="10"/>
      <c r="G23" s="10"/>
    </row>
    <row r="24" spans="1:17" ht="15.75" thickBot="1">
      <c r="A24" s="11" t="s">
        <v>22</v>
      </c>
      <c r="B24" s="11"/>
      <c r="C24" s="11"/>
      <c r="D24" s="11"/>
      <c r="E24" s="11"/>
      <c r="F24" s="11"/>
      <c r="G24" s="10"/>
    </row>
    <row r="25" spans="1:17" ht="48">
      <c r="A25" s="12"/>
      <c r="B25" s="136" t="s">
        <v>7</v>
      </c>
      <c r="C25" s="137"/>
      <c r="D25" s="50" t="s">
        <v>3</v>
      </c>
      <c r="E25" s="51" t="s">
        <v>51</v>
      </c>
      <c r="F25" s="52" t="s">
        <v>5</v>
      </c>
      <c r="G25" s="9" t="s">
        <v>29</v>
      </c>
    </row>
    <row r="26" spans="1:17" ht="16.5" customHeight="1">
      <c r="A26" s="53" t="s">
        <v>0</v>
      </c>
      <c r="B26" s="54" t="s">
        <v>1</v>
      </c>
      <c r="C26" s="18" t="s">
        <v>2</v>
      </c>
      <c r="D26" s="55"/>
      <c r="E26" s="56"/>
      <c r="F26" s="56"/>
      <c r="G26" s="57"/>
    </row>
    <row r="27" spans="1:17" ht="29.25" customHeight="1">
      <c r="A27" s="58" t="s">
        <v>6</v>
      </c>
      <c r="B27" s="59">
        <v>921</v>
      </c>
      <c r="C27" s="60">
        <v>92109</v>
      </c>
      <c r="D27" s="61" t="s">
        <v>23</v>
      </c>
      <c r="E27" s="62">
        <v>141000</v>
      </c>
      <c r="F27" s="62">
        <f>141000</f>
        <v>141000</v>
      </c>
      <c r="G27" s="63">
        <f t="shared" ref="G27:G37" si="1">$F27/$E27*100</f>
        <v>100</v>
      </c>
      <c r="H27" s="7"/>
    </row>
    <row r="28" spans="1:17">
      <c r="A28" s="26"/>
      <c r="B28" s="64"/>
      <c r="C28" s="65"/>
      <c r="D28" s="66" t="s">
        <v>21</v>
      </c>
      <c r="E28" s="67">
        <v>141000</v>
      </c>
      <c r="F28" s="68">
        <v>141000</v>
      </c>
      <c r="G28" s="69">
        <f t="shared" si="1"/>
        <v>100</v>
      </c>
    </row>
    <row r="29" spans="1:17" ht="28.5" customHeight="1">
      <c r="A29" s="70" t="s">
        <v>13</v>
      </c>
      <c r="B29" s="64"/>
      <c r="C29" s="71">
        <v>92116</v>
      </c>
      <c r="D29" s="72" t="s">
        <v>24</v>
      </c>
      <c r="E29" s="68">
        <v>15000</v>
      </c>
      <c r="F29" s="68">
        <v>15000</v>
      </c>
      <c r="G29" s="69">
        <f t="shared" si="1"/>
        <v>100</v>
      </c>
    </row>
    <row r="30" spans="1:17">
      <c r="A30" s="26"/>
      <c r="B30" s="73"/>
      <c r="C30" s="65"/>
      <c r="D30" s="66" t="s">
        <v>21</v>
      </c>
      <c r="E30" s="67">
        <v>15000</v>
      </c>
      <c r="F30" s="68">
        <v>15000</v>
      </c>
      <c r="G30" s="69">
        <f t="shared" si="1"/>
        <v>100</v>
      </c>
    </row>
    <row r="31" spans="1:17" ht="28.5" customHeight="1">
      <c r="A31" s="74" t="s">
        <v>14</v>
      </c>
      <c r="B31" s="64"/>
      <c r="C31" s="60">
        <v>92118</v>
      </c>
      <c r="D31" s="75" t="s">
        <v>25</v>
      </c>
      <c r="E31" s="67">
        <v>16000</v>
      </c>
      <c r="F31" s="67">
        <v>13000</v>
      </c>
      <c r="G31" s="69">
        <f t="shared" si="1"/>
        <v>81.25</v>
      </c>
    </row>
    <row r="32" spans="1:17">
      <c r="A32" s="76"/>
      <c r="B32" s="56"/>
      <c r="C32" s="65"/>
      <c r="D32" s="66" t="s">
        <v>21</v>
      </c>
      <c r="E32" s="67">
        <v>16000</v>
      </c>
      <c r="F32" s="68">
        <v>13000</v>
      </c>
      <c r="G32" s="69">
        <f t="shared" si="1"/>
        <v>81.25</v>
      </c>
    </row>
    <row r="33" spans="1:8" ht="35.25" customHeight="1">
      <c r="A33" s="77" t="s">
        <v>15</v>
      </c>
      <c r="B33" s="71">
        <v>926</v>
      </c>
      <c r="C33" s="71">
        <v>92604</v>
      </c>
      <c r="D33" s="72" t="s">
        <v>26</v>
      </c>
      <c r="E33" s="68">
        <v>54000</v>
      </c>
      <c r="F33" s="68">
        <v>9719.51</v>
      </c>
      <c r="G33" s="69">
        <f t="shared" si="1"/>
        <v>17.999092592592593</v>
      </c>
      <c r="H33" s="7"/>
    </row>
    <row r="34" spans="1:8">
      <c r="A34" s="78"/>
      <c r="B34" s="79"/>
      <c r="C34" s="80"/>
      <c r="D34" s="66" t="s">
        <v>34</v>
      </c>
      <c r="E34" s="67">
        <v>54000</v>
      </c>
      <c r="F34" s="68">
        <v>9719.51</v>
      </c>
      <c r="G34" s="69">
        <f t="shared" si="1"/>
        <v>17.999092592592593</v>
      </c>
    </row>
    <row r="35" spans="1:8">
      <c r="A35" s="140" t="s">
        <v>9</v>
      </c>
      <c r="B35" s="141"/>
      <c r="C35" s="141"/>
      <c r="D35" s="142"/>
      <c r="E35" s="81">
        <f>SUM(E27,E29,E31,E33)</f>
        <v>226000</v>
      </c>
      <c r="F35" s="81">
        <f>SUM(F27,F29,F31,F33)</f>
        <v>178719.51</v>
      </c>
      <c r="G35" s="82">
        <f t="shared" si="1"/>
        <v>79.079429203539831</v>
      </c>
    </row>
    <row r="36" spans="1:8">
      <c r="A36" s="83"/>
      <c r="B36" s="84"/>
      <c r="C36" s="84"/>
      <c r="D36" s="85" t="s">
        <v>11</v>
      </c>
      <c r="E36" s="86">
        <f>SUM(E28,E30,E32)</f>
        <v>172000</v>
      </c>
      <c r="F36" s="86">
        <f>SUM(F28,F30,F32)</f>
        <v>169000</v>
      </c>
      <c r="G36" s="82">
        <f t="shared" si="1"/>
        <v>98.255813953488371</v>
      </c>
    </row>
    <row r="37" spans="1:8" ht="15.75" thickBot="1">
      <c r="A37" s="32"/>
      <c r="B37" s="33"/>
      <c r="C37" s="33"/>
      <c r="D37" s="34" t="s">
        <v>30</v>
      </c>
      <c r="E37" s="87">
        <f>SUM(E34+E27-E28)</f>
        <v>54000</v>
      </c>
      <c r="F37" s="87">
        <f>SUM(F34+F27-F28)</f>
        <v>9719.5100000000093</v>
      </c>
      <c r="G37" s="88">
        <f t="shared" si="1"/>
        <v>17.999092592592611</v>
      </c>
    </row>
    <row r="38" spans="1:8">
      <c r="A38" s="89"/>
      <c r="B38" s="89"/>
      <c r="C38" s="89"/>
      <c r="D38" s="89"/>
      <c r="E38" s="90"/>
      <c r="F38" s="90"/>
      <c r="G38" s="91"/>
    </row>
    <row r="39" spans="1:8">
      <c r="A39" s="89"/>
      <c r="B39" s="89"/>
      <c r="C39" s="89"/>
      <c r="D39" s="89"/>
      <c r="E39" s="90"/>
      <c r="F39" s="90"/>
      <c r="G39" s="91"/>
    </row>
    <row r="40" spans="1:8">
      <c r="A40" s="89"/>
      <c r="B40" s="89"/>
      <c r="C40" s="89"/>
      <c r="D40" s="89"/>
      <c r="E40" s="90"/>
      <c r="F40" s="90"/>
      <c r="G40" s="91"/>
    </row>
    <row r="41" spans="1:8">
      <c r="A41" s="89"/>
      <c r="B41" s="89"/>
      <c r="C41" s="89"/>
      <c r="D41" s="89"/>
      <c r="E41" s="90"/>
      <c r="F41" s="90"/>
      <c r="G41" s="91"/>
    </row>
    <row r="42" spans="1:8">
      <c r="A42" s="89"/>
      <c r="B42" s="89"/>
      <c r="C42" s="89"/>
      <c r="D42" s="89"/>
      <c r="E42" s="90"/>
      <c r="F42" s="90"/>
      <c r="G42" s="91"/>
    </row>
    <row r="43" spans="1:8" ht="15.75" thickBot="1">
      <c r="A43" s="11" t="s">
        <v>48</v>
      </c>
      <c r="B43" s="11"/>
      <c r="C43" s="11"/>
      <c r="D43" s="11"/>
      <c r="E43" s="11"/>
      <c r="F43" s="11"/>
      <c r="G43" s="11"/>
      <c r="H43" s="5"/>
    </row>
    <row r="44" spans="1:8" ht="31.5" customHeight="1">
      <c r="A44" s="12"/>
      <c r="B44" s="131" t="s">
        <v>7</v>
      </c>
      <c r="C44" s="132"/>
      <c r="D44" s="124" t="s">
        <v>3</v>
      </c>
      <c r="E44" s="122" t="s">
        <v>51</v>
      </c>
      <c r="F44" s="124" t="s">
        <v>5</v>
      </c>
      <c r="G44" s="125" t="s">
        <v>29</v>
      </c>
    </row>
    <row r="45" spans="1:8" ht="16.5" customHeight="1" thickBot="1">
      <c r="A45" s="114" t="s">
        <v>0</v>
      </c>
      <c r="B45" s="115" t="s">
        <v>1</v>
      </c>
      <c r="C45" s="116" t="s">
        <v>2</v>
      </c>
      <c r="D45" s="123"/>
      <c r="E45" s="123"/>
      <c r="F45" s="123"/>
      <c r="G45" s="126"/>
    </row>
    <row r="46" spans="1:8" ht="15.75" customHeight="1">
      <c r="A46" s="92" t="s">
        <v>6</v>
      </c>
      <c r="B46" s="101">
        <v>754</v>
      </c>
      <c r="C46" s="102">
        <v>75412</v>
      </c>
      <c r="D46" s="94" t="s">
        <v>67</v>
      </c>
      <c r="E46" s="95">
        <v>2100</v>
      </c>
      <c r="F46" s="95">
        <f>SUM(F47)</f>
        <v>2098.54</v>
      </c>
      <c r="G46" s="96">
        <f t="shared" ref="G46:G60" si="2">$F46/$E46*100</f>
        <v>99.930476190476185</v>
      </c>
    </row>
    <row r="47" spans="1:8" ht="15" customHeight="1">
      <c r="A47" s="97"/>
      <c r="B47" s="98"/>
      <c r="C47" s="54"/>
      <c r="D47" s="99" t="s">
        <v>53</v>
      </c>
      <c r="E47" s="42">
        <v>2100</v>
      </c>
      <c r="F47" s="24">
        <v>2098.54</v>
      </c>
      <c r="G47" s="43">
        <f t="shared" si="2"/>
        <v>99.930476190476185</v>
      </c>
    </row>
    <row r="48" spans="1:8" ht="24">
      <c r="A48" s="100" t="s">
        <v>13</v>
      </c>
      <c r="B48" s="93">
        <v>851</v>
      </c>
      <c r="C48" s="93">
        <v>85154</v>
      </c>
      <c r="D48" s="94" t="s">
        <v>36</v>
      </c>
      <c r="E48" s="95">
        <f>SUM(E49:E55)</f>
        <v>82000</v>
      </c>
      <c r="F48" s="95">
        <f>SUM(F49:F55)</f>
        <v>69500</v>
      </c>
      <c r="G48" s="96">
        <f t="shared" si="2"/>
        <v>84.756097560975604</v>
      </c>
    </row>
    <row r="49" spans="1:9" ht="26.25" customHeight="1">
      <c r="A49" s="53"/>
      <c r="B49" s="64"/>
      <c r="C49" s="64"/>
      <c r="D49" s="99" t="s">
        <v>65</v>
      </c>
      <c r="E49" s="42">
        <v>17000</v>
      </c>
      <c r="F49" s="24">
        <v>8500</v>
      </c>
      <c r="G49" s="43">
        <f t="shared" si="2"/>
        <v>50</v>
      </c>
      <c r="I49" s="7"/>
    </row>
    <row r="50" spans="1:9">
      <c r="A50" s="53"/>
      <c r="B50" s="64"/>
      <c r="C50" s="64"/>
      <c r="D50" s="99" t="s">
        <v>35</v>
      </c>
      <c r="E50" s="42">
        <v>10000</v>
      </c>
      <c r="F50" s="24">
        <v>6000</v>
      </c>
      <c r="G50" s="43">
        <f t="shared" si="2"/>
        <v>60</v>
      </c>
    </row>
    <row r="51" spans="1:9">
      <c r="A51" s="53"/>
      <c r="B51" s="64"/>
      <c r="C51" s="64"/>
      <c r="D51" s="99" t="s">
        <v>58</v>
      </c>
      <c r="E51" s="42">
        <v>4000</v>
      </c>
      <c r="F51" s="24">
        <v>4000</v>
      </c>
      <c r="G51" s="43">
        <f t="shared" si="2"/>
        <v>100</v>
      </c>
    </row>
    <row r="52" spans="1:9">
      <c r="A52" s="53"/>
      <c r="B52" s="64"/>
      <c r="C52" s="64"/>
      <c r="D52" s="99" t="s">
        <v>59</v>
      </c>
      <c r="E52" s="42">
        <f>1500+1500</f>
        <v>3000</v>
      </c>
      <c r="F52" s="24">
        <v>3000</v>
      </c>
      <c r="G52" s="43">
        <f t="shared" si="2"/>
        <v>100</v>
      </c>
    </row>
    <row r="53" spans="1:9">
      <c r="A53" s="53"/>
      <c r="B53" s="64"/>
      <c r="C53" s="64"/>
      <c r="D53" s="99" t="s">
        <v>60</v>
      </c>
      <c r="E53" s="42">
        <v>40000</v>
      </c>
      <c r="F53" s="24">
        <v>40000</v>
      </c>
      <c r="G53" s="43">
        <f t="shared" si="2"/>
        <v>100</v>
      </c>
    </row>
    <row r="54" spans="1:9">
      <c r="A54" s="53"/>
      <c r="B54" s="64"/>
      <c r="C54" s="64"/>
      <c r="D54" s="99" t="s">
        <v>61</v>
      </c>
      <c r="E54" s="42">
        <v>2000</v>
      </c>
      <c r="F54" s="24">
        <v>2000</v>
      </c>
      <c r="G54" s="43">
        <f t="shared" si="2"/>
        <v>100</v>
      </c>
    </row>
    <row r="55" spans="1:9" ht="14.25" customHeight="1">
      <c r="A55" s="16"/>
      <c r="B55" s="56"/>
      <c r="C55" s="56"/>
      <c r="D55" s="99" t="s">
        <v>62</v>
      </c>
      <c r="E55" s="42">
        <v>6000</v>
      </c>
      <c r="F55" s="24">
        <v>6000</v>
      </c>
      <c r="G55" s="43">
        <f t="shared" si="2"/>
        <v>100</v>
      </c>
    </row>
    <row r="56" spans="1:9">
      <c r="A56" s="92" t="s">
        <v>14</v>
      </c>
      <c r="B56" s="101">
        <v>921</v>
      </c>
      <c r="C56" s="102">
        <v>92120</v>
      </c>
      <c r="D56" s="103" t="s">
        <v>66</v>
      </c>
      <c r="E56" s="86">
        <v>40000</v>
      </c>
      <c r="F56" s="86">
        <v>0</v>
      </c>
      <c r="G56" s="82">
        <f t="shared" si="2"/>
        <v>0</v>
      </c>
    </row>
    <row r="57" spans="1:9">
      <c r="A57" s="100" t="s">
        <v>15</v>
      </c>
      <c r="B57" s="93">
        <v>921</v>
      </c>
      <c r="C57" s="93">
        <v>92195</v>
      </c>
      <c r="D57" s="103" t="s">
        <v>31</v>
      </c>
      <c r="E57" s="120">
        <v>13500</v>
      </c>
      <c r="F57" s="86">
        <f>SUM(F58:F60)</f>
        <v>11500</v>
      </c>
      <c r="G57" s="82">
        <f t="shared" si="2"/>
        <v>85.18518518518519</v>
      </c>
    </row>
    <row r="58" spans="1:9" ht="15" customHeight="1">
      <c r="A58" s="104"/>
      <c r="B58" s="64"/>
      <c r="C58" s="64"/>
      <c r="D58" s="105" t="s">
        <v>37</v>
      </c>
      <c r="E58" s="67">
        <v>5800</v>
      </c>
      <c r="F58" s="68">
        <v>5800</v>
      </c>
      <c r="G58" s="69">
        <f t="shared" si="2"/>
        <v>100</v>
      </c>
    </row>
    <row r="59" spans="1:9">
      <c r="A59" s="104"/>
      <c r="B59" s="64"/>
      <c r="C59" s="64"/>
      <c r="D59" s="105" t="s">
        <v>56</v>
      </c>
      <c r="E59" s="67">
        <v>3700</v>
      </c>
      <c r="F59" s="68">
        <v>3700</v>
      </c>
      <c r="G59" s="69">
        <f t="shared" si="2"/>
        <v>100</v>
      </c>
    </row>
    <row r="60" spans="1:9" ht="24">
      <c r="A60" s="106"/>
      <c r="B60" s="56"/>
      <c r="C60" s="56"/>
      <c r="D60" s="105" t="s">
        <v>57</v>
      </c>
      <c r="E60" s="107">
        <v>2000</v>
      </c>
      <c r="F60" s="68">
        <v>2000</v>
      </c>
      <c r="G60" s="69">
        <f t="shared" si="2"/>
        <v>100</v>
      </c>
    </row>
    <row r="61" spans="1:9" ht="21.75" customHeight="1">
      <c r="A61" s="100" t="s">
        <v>16</v>
      </c>
      <c r="B61" s="93">
        <v>926</v>
      </c>
      <c r="C61" s="93">
        <v>92605</v>
      </c>
      <c r="D61" s="94" t="s">
        <v>68</v>
      </c>
      <c r="E61" s="119">
        <v>178000</v>
      </c>
      <c r="F61" s="81">
        <f>SUM(F62:F75)</f>
        <v>111240</v>
      </c>
      <c r="G61" s="82">
        <f t="shared" ref="G61:G77" si="3">$F61/$E61*100</f>
        <v>62.494382022471903</v>
      </c>
    </row>
    <row r="62" spans="1:9" ht="14.25" customHeight="1">
      <c r="A62" s="92"/>
      <c r="B62" s="101"/>
      <c r="C62" s="101"/>
      <c r="D62" s="105" t="s">
        <v>38</v>
      </c>
      <c r="E62" s="68">
        <v>8670</v>
      </c>
      <c r="F62" s="68">
        <v>5200</v>
      </c>
      <c r="G62" s="69">
        <f t="shared" si="3"/>
        <v>59.976931949250286</v>
      </c>
    </row>
    <row r="63" spans="1:9" ht="15.75" customHeight="1">
      <c r="A63" s="92"/>
      <c r="B63" s="101"/>
      <c r="C63" s="101"/>
      <c r="D63" s="105" t="s">
        <v>39</v>
      </c>
      <c r="E63" s="68">
        <v>19560</v>
      </c>
      <c r="F63" s="68">
        <v>10000</v>
      </c>
      <c r="G63" s="69">
        <f t="shared" si="3"/>
        <v>51.124744376278116</v>
      </c>
    </row>
    <row r="64" spans="1:9" ht="16.5" customHeight="1">
      <c r="A64" s="92"/>
      <c r="B64" s="101"/>
      <c r="C64" s="101"/>
      <c r="D64" s="105" t="s">
        <v>40</v>
      </c>
      <c r="E64" s="68">
        <v>11193</v>
      </c>
      <c r="F64" s="68">
        <v>6000</v>
      </c>
      <c r="G64" s="69">
        <f t="shared" si="3"/>
        <v>53.604931653712143</v>
      </c>
    </row>
    <row r="65" spans="1:7">
      <c r="A65" s="92"/>
      <c r="B65" s="101"/>
      <c r="C65" s="101"/>
      <c r="D65" s="105" t="s">
        <v>41</v>
      </c>
      <c r="E65" s="68">
        <v>11450</v>
      </c>
      <c r="F65" s="68">
        <v>6000</v>
      </c>
      <c r="G65" s="69">
        <f t="shared" si="3"/>
        <v>52.401746724890828</v>
      </c>
    </row>
    <row r="66" spans="1:7">
      <c r="A66" s="92"/>
      <c r="B66" s="101"/>
      <c r="C66" s="101"/>
      <c r="D66" s="105" t="s">
        <v>42</v>
      </c>
      <c r="E66" s="68">
        <v>4050</v>
      </c>
      <c r="F66" s="68">
        <v>4050</v>
      </c>
      <c r="G66" s="69">
        <f t="shared" si="3"/>
        <v>100</v>
      </c>
    </row>
    <row r="67" spans="1:7">
      <c r="A67" s="92"/>
      <c r="B67" s="101"/>
      <c r="C67" s="101"/>
      <c r="D67" s="105" t="s">
        <v>49</v>
      </c>
      <c r="E67" s="68">
        <v>3400</v>
      </c>
      <c r="F67" s="68">
        <v>3400</v>
      </c>
      <c r="G67" s="69">
        <f t="shared" si="3"/>
        <v>100</v>
      </c>
    </row>
    <row r="68" spans="1:7">
      <c r="A68" s="92"/>
      <c r="B68" s="101"/>
      <c r="C68" s="101"/>
      <c r="D68" s="105" t="s">
        <v>54</v>
      </c>
      <c r="E68" s="68">
        <v>7700</v>
      </c>
      <c r="F68" s="68">
        <v>3300</v>
      </c>
      <c r="G68" s="69">
        <f t="shared" si="3"/>
        <v>42.857142857142854</v>
      </c>
    </row>
    <row r="69" spans="1:7">
      <c r="A69" s="92"/>
      <c r="B69" s="101"/>
      <c r="C69" s="101"/>
      <c r="D69" s="105" t="s">
        <v>43</v>
      </c>
      <c r="E69" s="68">
        <f>48500+2700+6000</f>
        <v>57200</v>
      </c>
      <c r="F69" s="68">
        <f>6000+2700+24250</f>
        <v>32950</v>
      </c>
      <c r="G69" s="69">
        <f t="shared" si="3"/>
        <v>57.604895104895107</v>
      </c>
    </row>
    <row r="70" spans="1:7">
      <c r="A70" s="92"/>
      <c r="B70" s="101"/>
      <c r="C70" s="101"/>
      <c r="D70" s="105" t="s">
        <v>71</v>
      </c>
      <c r="E70" s="68">
        <v>4100</v>
      </c>
      <c r="F70" s="68">
        <v>4100</v>
      </c>
      <c r="G70" s="69">
        <f t="shared" si="3"/>
        <v>100</v>
      </c>
    </row>
    <row r="71" spans="1:7">
      <c r="A71" s="92"/>
      <c r="B71" s="101"/>
      <c r="C71" s="101"/>
      <c r="D71" s="105" t="s">
        <v>44</v>
      </c>
      <c r="E71" s="68">
        <f>4000+1200+3000+1000</f>
        <v>9200</v>
      </c>
      <c r="F71" s="68">
        <v>9200</v>
      </c>
      <c r="G71" s="69">
        <f t="shared" si="3"/>
        <v>100</v>
      </c>
    </row>
    <row r="72" spans="1:7">
      <c r="A72" s="92"/>
      <c r="B72" s="101"/>
      <c r="C72" s="101"/>
      <c r="D72" s="105" t="s">
        <v>45</v>
      </c>
      <c r="E72" s="68">
        <v>8200</v>
      </c>
      <c r="F72" s="68">
        <v>8200</v>
      </c>
      <c r="G72" s="69">
        <f t="shared" si="3"/>
        <v>100</v>
      </c>
    </row>
    <row r="73" spans="1:7">
      <c r="A73" s="92"/>
      <c r="B73" s="101"/>
      <c r="C73" s="101"/>
      <c r="D73" s="105" t="s">
        <v>46</v>
      </c>
      <c r="E73" s="68">
        <v>17340</v>
      </c>
      <c r="F73" s="68">
        <v>10340</v>
      </c>
      <c r="G73" s="69">
        <f t="shared" si="3"/>
        <v>59.63091118800461</v>
      </c>
    </row>
    <row r="74" spans="1:7">
      <c r="A74" s="92"/>
      <c r="B74" s="101"/>
      <c r="C74" s="101"/>
      <c r="D74" s="105" t="s">
        <v>47</v>
      </c>
      <c r="E74" s="68">
        <v>6000</v>
      </c>
      <c r="F74" s="68">
        <v>6000</v>
      </c>
      <c r="G74" s="69">
        <f t="shared" si="3"/>
        <v>100</v>
      </c>
    </row>
    <row r="75" spans="1:7" ht="15.75" customHeight="1">
      <c r="A75" s="108"/>
      <c r="B75" s="109"/>
      <c r="C75" s="109"/>
      <c r="D75" s="105" t="s">
        <v>70</v>
      </c>
      <c r="E75" s="68">
        <v>2500</v>
      </c>
      <c r="F75" s="68">
        <v>2500</v>
      </c>
      <c r="G75" s="69">
        <f t="shared" si="3"/>
        <v>100</v>
      </c>
    </row>
    <row r="76" spans="1:7">
      <c r="A76" s="133" t="s">
        <v>9</v>
      </c>
      <c r="B76" s="134"/>
      <c r="C76" s="134"/>
      <c r="D76" s="135"/>
      <c r="E76" s="30">
        <f>SUM(E46,E48,E56,E57,E61)</f>
        <v>315600</v>
      </c>
      <c r="F76" s="30">
        <f>SUM(F46,F48,F56,F57,F61)</f>
        <v>194338.53999999998</v>
      </c>
      <c r="G76" s="82">
        <f t="shared" si="3"/>
        <v>61.577484157160953</v>
      </c>
    </row>
    <row r="77" spans="1:7" ht="15.75" thickBot="1">
      <c r="A77" s="48"/>
      <c r="B77" s="49"/>
      <c r="C77" s="49"/>
      <c r="D77" s="34" t="s">
        <v>21</v>
      </c>
      <c r="E77" s="35">
        <f>+E76</f>
        <v>315600</v>
      </c>
      <c r="F77" s="36">
        <f>+F76</f>
        <v>194338.53999999998</v>
      </c>
      <c r="G77" s="88">
        <f t="shared" si="3"/>
        <v>61.577484157160953</v>
      </c>
    </row>
    <row r="78" spans="1:7">
      <c r="A78" s="10"/>
      <c r="B78" s="10"/>
      <c r="C78" s="10"/>
      <c r="D78" s="10"/>
      <c r="E78" s="10"/>
      <c r="F78" s="10"/>
      <c r="G78" s="10"/>
    </row>
    <row r="79" spans="1:7" ht="15.75" thickBot="1">
      <c r="A79" s="11" t="s">
        <v>27</v>
      </c>
      <c r="B79" s="11"/>
      <c r="C79" s="11"/>
      <c r="D79" s="10"/>
      <c r="E79" s="10"/>
      <c r="F79" s="10"/>
      <c r="G79" s="10"/>
    </row>
    <row r="80" spans="1:7" ht="24.75">
      <c r="A80" s="110"/>
      <c r="B80" s="136" t="s">
        <v>7</v>
      </c>
      <c r="C80" s="137"/>
      <c r="D80" s="124" t="s">
        <v>3</v>
      </c>
      <c r="E80" s="14" t="s">
        <v>4</v>
      </c>
      <c r="F80" s="124" t="s">
        <v>5</v>
      </c>
      <c r="G80" s="121" t="s">
        <v>29</v>
      </c>
    </row>
    <row r="81" spans="1:9" ht="14.25" customHeight="1">
      <c r="A81" s="108" t="s">
        <v>0</v>
      </c>
      <c r="B81" s="111" t="s">
        <v>1</v>
      </c>
      <c r="C81" s="112" t="s">
        <v>2</v>
      </c>
      <c r="D81" s="129"/>
      <c r="E81" s="109" t="s">
        <v>52</v>
      </c>
      <c r="F81" s="129"/>
      <c r="G81" s="130"/>
    </row>
    <row r="82" spans="1:9" ht="16.5" customHeight="1">
      <c r="A82" s="16" t="s">
        <v>6</v>
      </c>
      <c r="B82" s="22">
        <v>600</v>
      </c>
      <c r="C82" s="22">
        <v>60014</v>
      </c>
      <c r="D82" s="113" t="s">
        <v>69</v>
      </c>
      <c r="E82" s="24">
        <v>948000</v>
      </c>
      <c r="F82" s="24">
        <v>0</v>
      </c>
      <c r="G82" s="43">
        <f>$F82/$E82*100</f>
        <v>0</v>
      </c>
    </row>
    <row r="83" spans="1:9" ht="12.75" customHeight="1">
      <c r="A83" s="26"/>
      <c r="B83" s="27"/>
      <c r="C83" s="27"/>
      <c r="D83" s="27" t="s">
        <v>8</v>
      </c>
      <c r="E83" s="28">
        <v>948000</v>
      </c>
      <c r="F83" s="28">
        <v>0</v>
      </c>
      <c r="G83" s="25">
        <f>$F83/$E83*100</f>
        <v>0</v>
      </c>
    </row>
    <row r="84" spans="1:9" ht="12.75" customHeight="1">
      <c r="A84" s="138" t="s">
        <v>9</v>
      </c>
      <c r="B84" s="139"/>
      <c r="C84" s="139"/>
      <c r="D84" s="135"/>
      <c r="E84" s="30">
        <f>SUM(E83:E83)</f>
        <v>948000</v>
      </c>
      <c r="F84" s="30">
        <f>SUM(F83:F83)</f>
        <v>0</v>
      </c>
      <c r="G84" s="31">
        <f>$F84/$E84*100</f>
        <v>0</v>
      </c>
    </row>
    <row r="85" spans="1:9" ht="15.75" thickBot="1">
      <c r="A85" s="32"/>
      <c r="B85" s="33"/>
      <c r="C85" s="33"/>
      <c r="D85" s="34" t="s">
        <v>30</v>
      </c>
      <c r="E85" s="35">
        <f>+E83</f>
        <v>948000</v>
      </c>
      <c r="F85" s="36">
        <f>+F83</f>
        <v>0</v>
      </c>
      <c r="G85" s="37">
        <f>$F85/$E85*100</f>
        <v>0</v>
      </c>
      <c r="H85" s="6"/>
      <c r="I85" s="6"/>
    </row>
    <row r="88" spans="1:9">
      <c r="B88" s="6"/>
      <c r="C88" s="6"/>
      <c r="D88" s="6"/>
      <c r="E88" s="8"/>
      <c r="F88" s="8"/>
    </row>
    <row r="89" spans="1:9">
      <c r="B89" s="6"/>
      <c r="C89" s="6"/>
      <c r="D89" s="6"/>
      <c r="E89" s="8"/>
      <c r="F89" s="8"/>
    </row>
    <row r="91" spans="1:9">
      <c r="F91" s="7"/>
    </row>
    <row r="92" spans="1:9">
      <c r="F92" s="7"/>
    </row>
    <row r="94" spans="1:9">
      <c r="F94" s="7"/>
    </row>
  </sheetData>
  <mergeCells count="18">
    <mergeCell ref="A84:D84"/>
    <mergeCell ref="A35:D35"/>
    <mergeCell ref="B6:C6"/>
    <mergeCell ref="A10:D10"/>
    <mergeCell ref="B14:C14"/>
    <mergeCell ref="A21:D21"/>
    <mergeCell ref="B25:C25"/>
    <mergeCell ref="D44:D45"/>
    <mergeCell ref="E44:E45"/>
    <mergeCell ref="F44:F45"/>
    <mergeCell ref="G44:G45"/>
    <mergeCell ref="A2:G2"/>
    <mergeCell ref="D80:D81"/>
    <mergeCell ref="F80:F81"/>
    <mergeCell ref="G80:G81"/>
    <mergeCell ref="B44:C44"/>
    <mergeCell ref="A76:D76"/>
    <mergeCell ref="B80:C80"/>
  </mergeCells>
  <phoneticPr fontId="0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Dotacje  I pół 2017 r.</vt:lpstr>
      <vt:lpstr>'Dotacje  I pół 2017 r.'!Obszar_wydruku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2017-07-17T06:27:25Z</cp:lastPrinted>
  <dcterms:created xsi:type="dcterms:W3CDTF">2006-09-22T13:37:51Z</dcterms:created>
  <dcterms:modified xsi:type="dcterms:W3CDTF">2017-08-16T13:28:04Z</dcterms:modified>
</cp:coreProperties>
</file>