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340" windowHeight="7935"/>
  </bookViews>
  <sheets>
    <sheet name="wydatki 2016" sheetId="1" r:id="rId1"/>
  </sheets>
  <externalReferences>
    <externalReference r:id="rId2"/>
  </externalReferences>
  <definedNames>
    <definedName name="a">[1]Arkusz1!#REF!</definedName>
    <definedName name="_xlnm.Print_Area" localSheetId="0">'wydatki 2016'!$A$1:$F$400</definedName>
  </definedNames>
  <calcPr calcId="124519"/>
</workbook>
</file>

<file path=xl/calcChain.xml><?xml version="1.0" encoding="utf-8"?>
<calcChain xmlns="http://schemas.openxmlformats.org/spreadsheetml/2006/main">
  <c r="D96" i="1"/>
  <c r="F328"/>
  <c r="F342"/>
  <c r="F274"/>
  <c r="F275"/>
  <c r="F276"/>
  <c r="F269"/>
  <c r="F109"/>
  <c r="E44"/>
  <c r="F378"/>
  <c r="E377"/>
  <c r="D377"/>
  <c r="E365"/>
  <c r="E364" s="1"/>
  <c r="D365"/>
  <c r="D364" s="1"/>
  <c r="F400"/>
  <c r="E399"/>
  <c r="E398" s="1"/>
  <c r="D399"/>
  <c r="F373"/>
  <c r="E372"/>
  <c r="D372"/>
  <c r="F366"/>
  <c r="F304"/>
  <c r="F303"/>
  <c r="E302"/>
  <c r="E301" s="1"/>
  <c r="E300" s="1"/>
  <c r="D302"/>
  <c r="D301" s="1"/>
  <c r="F299"/>
  <c r="E298"/>
  <c r="E297" s="1"/>
  <c r="D298"/>
  <c r="D297" s="1"/>
  <c r="F296"/>
  <c r="F295"/>
  <c r="F294"/>
  <c r="E293"/>
  <c r="E292" s="1"/>
  <c r="E291" s="1"/>
  <c r="D293"/>
  <c r="F290"/>
  <c r="E289"/>
  <c r="E287" s="1"/>
  <c r="D289"/>
  <c r="D287" s="1"/>
  <c r="F286"/>
  <c r="E285"/>
  <c r="E284" s="1"/>
  <c r="D285"/>
  <c r="E280"/>
  <c r="E279" s="1"/>
  <c r="E278" s="1"/>
  <c r="F278" s="1"/>
  <c r="D280"/>
  <c r="D279" s="1"/>
  <c r="D278" s="1"/>
  <c r="F283"/>
  <c r="F282"/>
  <c r="F281"/>
  <c r="F255"/>
  <c r="E254"/>
  <c r="E253" s="1"/>
  <c r="D254"/>
  <c r="D253" s="1"/>
  <c r="E376" l="1"/>
  <c r="E375" s="1"/>
  <c r="E374" s="1"/>
  <c r="D376"/>
  <c r="F377"/>
  <c r="F399"/>
  <c r="D398"/>
  <c r="D397" s="1"/>
  <c r="E397"/>
  <c r="F285"/>
  <c r="F372"/>
  <c r="D284"/>
  <c r="D300"/>
  <c r="F300" s="1"/>
  <c r="F301"/>
  <c r="F302"/>
  <c r="F297"/>
  <c r="F298"/>
  <c r="F293"/>
  <c r="D292"/>
  <c r="D291" s="1"/>
  <c r="F291" s="1"/>
  <c r="E288"/>
  <c r="D288"/>
  <c r="F289"/>
  <c r="F287"/>
  <c r="F279"/>
  <c r="F280"/>
  <c r="F253"/>
  <c r="F254"/>
  <c r="E162"/>
  <c r="D162"/>
  <c r="E124"/>
  <c r="D124"/>
  <c r="F85"/>
  <c r="F86"/>
  <c r="F87"/>
  <c r="E84"/>
  <c r="E83" s="1"/>
  <c r="E82" s="1"/>
  <c r="D84"/>
  <c r="D83" s="1"/>
  <c r="D82" s="1"/>
  <c r="F55"/>
  <c r="F57"/>
  <c r="E56"/>
  <c r="D56"/>
  <c r="F39"/>
  <c r="F40"/>
  <c r="E38"/>
  <c r="D38"/>
  <c r="D37" s="1"/>
  <c r="D103"/>
  <c r="D102" s="1"/>
  <c r="E103"/>
  <c r="E102" s="1"/>
  <c r="E143"/>
  <c r="E142" s="1"/>
  <c r="D23"/>
  <c r="D22" s="1"/>
  <c r="D71"/>
  <c r="D70" s="1"/>
  <c r="D273"/>
  <c r="D272" s="1"/>
  <c r="D271" s="1"/>
  <c r="E182"/>
  <c r="E181" s="1"/>
  <c r="E193"/>
  <c r="E192" s="1"/>
  <c r="E191" s="1"/>
  <c r="D182"/>
  <c r="D181" s="1"/>
  <c r="D180" s="1"/>
  <c r="D193"/>
  <c r="D192" s="1"/>
  <c r="E267"/>
  <c r="E268"/>
  <c r="D268"/>
  <c r="D267"/>
  <c r="F266"/>
  <c r="F265"/>
  <c r="F264"/>
  <c r="E263"/>
  <c r="D263"/>
  <c r="D262" s="1"/>
  <c r="D261" s="1"/>
  <c r="D310"/>
  <c r="D308"/>
  <c r="D307" s="1"/>
  <c r="D314"/>
  <c r="D313" s="1"/>
  <c r="D312" s="1"/>
  <c r="D319"/>
  <c r="D317" s="1"/>
  <c r="D323"/>
  <c r="D322" s="1"/>
  <c r="D321" s="1"/>
  <c r="D327"/>
  <c r="D326" s="1"/>
  <c r="D325" s="1"/>
  <c r="D332"/>
  <c r="D331" s="1"/>
  <c r="D330" s="1"/>
  <c r="D339"/>
  <c r="D338" s="1"/>
  <c r="D341"/>
  <c r="D345"/>
  <c r="D343" s="1"/>
  <c r="E310"/>
  <c r="E308"/>
  <c r="E307" s="1"/>
  <c r="E314"/>
  <c r="E313" s="1"/>
  <c r="E319"/>
  <c r="E318" s="1"/>
  <c r="E323"/>
  <c r="E322" s="1"/>
  <c r="E321" s="1"/>
  <c r="E327"/>
  <c r="E332"/>
  <c r="E331" s="1"/>
  <c r="E339"/>
  <c r="E338" s="1"/>
  <c r="E341"/>
  <c r="E345"/>
  <c r="E344" s="1"/>
  <c r="F309"/>
  <c r="F311"/>
  <c r="D10"/>
  <c r="D9" s="1"/>
  <c r="D8" s="1"/>
  <c r="D14"/>
  <c r="D13" s="1"/>
  <c r="D12" s="1"/>
  <c r="D18"/>
  <c r="D17" s="1"/>
  <c r="D16" s="1"/>
  <c r="D30"/>
  <c r="D29" s="1"/>
  <c r="D33"/>
  <c r="D26"/>
  <c r="D25" s="1"/>
  <c r="D41"/>
  <c r="D44"/>
  <c r="D43" s="1"/>
  <c r="D62"/>
  <c r="D60" s="1"/>
  <c r="D66"/>
  <c r="D75"/>
  <c r="D79"/>
  <c r="D90"/>
  <c r="D89" s="1"/>
  <c r="D88" s="1"/>
  <c r="D95"/>
  <c r="D94" s="1"/>
  <c r="D93" s="1"/>
  <c r="D99"/>
  <c r="D108"/>
  <c r="D112"/>
  <c r="D111" s="1"/>
  <c r="D118"/>
  <c r="D117" s="1"/>
  <c r="D116" s="1"/>
  <c r="D122"/>
  <c r="D121" s="1"/>
  <c r="D127"/>
  <c r="D126" s="1"/>
  <c r="D130"/>
  <c r="D129" s="1"/>
  <c r="D135"/>
  <c r="D134" s="1"/>
  <c r="D139"/>
  <c r="D143"/>
  <c r="D142" s="1"/>
  <c r="D141" s="1"/>
  <c r="D149"/>
  <c r="D148" s="1"/>
  <c r="D154"/>
  <c r="D158"/>
  <c r="D157" s="1"/>
  <c r="D166"/>
  <c r="D165" s="1"/>
  <c r="D172"/>
  <c r="D171" s="1"/>
  <c r="D170" s="1"/>
  <c r="D176"/>
  <c r="D175" s="1"/>
  <c r="D174" s="1"/>
  <c r="D187"/>
  <c r="D186" s="1"/>
  <c r="D185" s="1"/>
  <c r="D198"/>
  <c r="D202"/>
  <c r="D201" s="1"/>
  <c r="D207"/>
  <c r="D211"/>
  <c r="D210" s="1"/>
  <c r="D209" s="1"/>
  <c r="D220"/>
  <c r="D218" s="1"/>
  <c r="D225"/>
  <c r="D224" s="1"/>
  <c r="D223" s="1"/>
  <c r="D229"/>
  <c r="D227" s="1"/>
  <c r="D233"/>
  <c r="D232" s="1"/>
  <c r="D231" s="1"/>
  <c r="D237"/>
  <c r="D236" s="1"/>
  <c r="D241"/>
  <c r="D240" s="1"/>
  <c r="D245"/>
  <c r="D244" s="1"/>
  <c r="D243" s="1"/>
  <c r="D251"/>
  <c r="D249" s="1"/>
  <c r="D258"/>
  <c r="D257" s="1"/>
  <c r="D350"/>
  <c r="D349" s="1"/>
  <c r="D354"/>
  <c r="D357"/>
  <c r="D356" s="1"/>
  <c r="D361"/>
  <c r="D360" s="1"/>
  <c r="D369"/>
  <c r="D387"/>
  <c r="D389"/>
  <c r="D394"/>
  <c r="D393" s="1"/>
  <c r="D392" s="1"/>
  <c r="D382"/>
  <c r="D384"/>
  <c r="E273"/>
  <c r="E108"/>
  <c r="F107"/>
  <c r="E49"/>
  <c r="E47" s="1"/>
  <c r="D49"/>
  <c r="D47" s="1"/>
  <c r="E229"/>
  <c r="E227" s="1"/>
  <c r="E198"/>
  <c r="E202"/>
  <c r="E201" s="1"/>
  <c r="E207"/>
  <c r="E206" s="1"/>
  <c r="E205" s="1"/>
  <c r="E211"/>
  <c r="E210" s="1"/>
  <c r="E220"/>
  <c r="E218" s="1"/>
  <c r="E225"/>
  <c r="E224" s="1"/>
  <c r="E233"/>
  <c r="E232" s="1"/>
  <c r="E237"/>
  <c r="E236" s="1"/>
  <c r="E241"/>
  <c r="E245"/>
  <c r="E244" s="1"/>
  <c r="E251"/>
  <c r="E249" s="1"/>
  <c r="E258"/>
  <c r="E257" s="1"/>
  <c r="F214"/>
  <c r="E203"/>
  <c r="D203"/>
  <c r="E158"/>
  <c r="E157" s="1"/>
  <c r="E154"/>
  <c r="E149"/>
  <c r="E148" s="1"/>
  <c r="E139"/>
  <c r="E135"/>
  <c r="E134" s="1"/>
  <c r="E54"/>
  <c r="D54"/>
  <c r="E62"/>
  <c r="E60" s="1"/>
  <c r="E66"/>
  <c r="E65" s="1"/>
  <c r="E71"/>
  <c r="E75"/>
  <c r="E79"/>
  <c r="E78" s="1"/>
  <c r="E77" s="1"/>
  <c r="E30"/>
  <c r="E361"/>
  <c r="E360" s="1"/>
  <c r="E357"/>
  <c r="E356" s="1"/>
  <c r="F363"/>
  <c r="F358"/>
  <c r="F359"/>
  <c r="E10"/>
  <c r="E9" s="1"/>
  <c r="F11"/>
  <c r="E14"/>
  <c r="E13" s="1"/>
  <c r="E12" s="1"/>
  <c r="F15"/>
  <c r="E18"/>
  <c r="E17" s="1"/>
  <c r="F19"/>
  <c r="F20"/>
  <c r="E23"/>
  <c r="E22" s="1"/>
  <c r="F24"/>
  <c r="E26"/>
  <c r="E25" s="1"/>
  <c r="F31"/>
  <c r="F32"/>
  <c r="E33"/>
  <c r="F34"/>
  <c r="E41"/>
  <c r="F42"/>
  <c r="F50"/>
  <c r="F51"/>
  <c r="F63"/>
  <c r="F67"/>
  <c r="F68"/>
  <c r="F72"/>
  <c r="F73"/>
  <c r="F74"/>
  <c r="F76"/>
  <c r="F80"/>
  <c r="F81"/>
  <c r="E90"/>
  <c r="E89" s="1"/>
  <c r="E88" s="1"/>
  <c r="D91"/>
  <c r="E91"/>
  <c r="F92"/>
  <c r="E96"/>
  <c r="E95" s="1"/>
  <c r="E94" s="1"/>
  <c r="E93" s="1"/>
  <c r="F97"/>
  <c r="E99"/>
  <c r="F100"/>
  <c r="F104"/>
  <c r="F105"/>
  <c r="F106"/>
  <c r="E112"/>
  <c r="E110" s="1"/>
  <c r="F113"/>
  <c r="E118"/>
  <c r="E117" s="1"/>
  <c r="F119"/>
  <c r="E122"/>
  <c r="E121" s="1"/>
  <c r="F123"/>
  <c r="E127"/>
  <c r="E126" s="1"/>
  <c r="F128"/>
  <c r="E129"/>
  <c r="F136"/>
  <c r="F137"/>
  <c r="F138"/>
  <c r="F140"/>
  <c r="F144"/>
  <c r="F145"/>
  <c r="F146"/>
  <c r="F150"/>
  <c r="F151"/>
  <c r="F152"/>
  <c r="F153"/>
  <c r="F155"/>
  <c r="F159"/>
  <c r="F160"/>
  <c r="F161"/>
  <c r="E166"/>
  <c r="E164" s="1"/>
  <c r="F167"/>
  <c r="F168"/>
  <c r="E172"/>
  <c r="E171" s="1"/>
  <c r="F173"/>
  <c r="E176"/>
  <c r="E175" s="1"/>
  <c r="F177"/>
  <c r="F178"/>
  <c r="F179"/>
  <c r="F183"/>
  <c r="F184"/>
  <c r="E187"/>
  <c r="E186" s="1"/>
  <c r="F188"/>
  <c r="F189"/>
  <c r="F190"/>
  <c r="F194"/>
  <c r="F195"/>
  <c r="F196"/>
  <c r="D199"/>
  <c r="E199"/>
  <c r="F200"/>
  <c r="F204"/>
  <c r="F208"/>
  <c r="F212"/>
  <c r="F213"/>
  <c r="F215"/>
  <c r="F216"/>
  <c r="F221"/>
  <c r="F226"/>
  <c r="F230"/>
  <c r="F234"/>
  <c r="F235"/>
  <c r="F238"/>
  <c r="F239"/>
  <c r="F242"/>
  <c r="F246"/>
  <c r="F247"/>
  <c r="F248"/>
  <c r="F252"/>
  <c r="F259"/>
  <c r="F315"/>
  <c r="F316"/>
  <c r="F320"/>
  <c r="F324"/>
  <c r="F329"/>
  <c r="F333"/>
  <c r="F340"/>
  <c r="F346"/>
  <c r="E350"/>
  <c r="E349" s="1"/>
  <c r="F351"/>
  <c r="F352"/>
  <c r="F353"/>
  <c r="E354"/>
  <c r="F355"/>
  <c r="F362"/>
  <c r="E369"/>
  <c r="E368" s="1"/>
  <c r="E367" s="1"/>
  <c r="F370"/>
  <c r="F371"/>
  <c r="E382"/>
  <c r="E381" s="1"/>
  <c r="F383"/>
  <c r="E384"/>
  <c r="F385"/>
  <c r="E387"/>
  <c r="F388"/>
  <c r="E389"/>
  <c r="F390"/>
  <c r="E394"/>
  <c r="E393" s="1"/>
  <c r="E392" s="1"/>
  <c r="F395"/>
  <c r="F396"/>
  <c r="F45"/>
  <c r="F268" l="1"/>
  <c r="F267"/>
  <c r="E326"/>
  <c r="F326" s="1"/>
  <c r="F327"/>
  <c r="F376"/>
  <c r="D375"/>
  <c r="E272"/>
  <c r="F272" s="1"/>
  <c r="F273"/>
  <c r="F341"/>
  <c r="D270"/>
  <c r="F397"/>
  <c r="F398"/>
  <c r="F284"/>
  <c r="F288"/>
  <c r="F292"/>
  <c r="D156"/>
  <c r="F162"/>
  <c r="E120"/>
  <c r="D120"/>
  <c r="F124"/>
  <c r="F54"/>
  <c r="F203"/>
  <c r="F84"/>
  <c r="F83"/>
  <c r="F56"/>
  <c r="D133"/>
  <c r="F384"/>
  <c r="F71"/>
  <c r="D53"/>
  <c r="D52" s="1"/>
  <c r="D46" s="1"/>
  <c r="F108"/>
  <c r="E306"/>
  <c r="F14"/>
  <c r="E53"/>
  <c r="E52" s="1"/>
  <c r="E46" s="1"/>
  <c r="E36"/>
  <c r="F356"/>
  <c r="F354"/>
  <c r="F25"/>
  <c r="F154"/>
  <c r="F12"/>
  <c r="E317"/>
  <c r="F317" s="1"/>
  <c r="D344"/>
  <c r="F344" s="1"/>
  <c r="F91"/>
  <c r="F232"/>
  <c r="F139"/>
  <c r="F220"/>
  <c r="D380"/>
  <c r="F229"/>
  <c r="F30"/>
  <c r="D306"/>
  <c r="F361"/>
  <c r="E70"/>
  <c r="F70" s="1"/>
  <c r="D348"/>
  <c r="F198"/>
  <c r="D147"/>
  <c r="F129"/>
  <c r="F263"/>
  <c r="F135"/>
  <c r="F241"/>
  <c r="D250"/>
  <c r="E228"/>
  <c r="F126"/>
  <c r="E101"/>
  <c r="D101"/>
  <c r="E337"/>
  <c r="D337"/>
  <c r="F360"/>
  <c r="D228"/>
  <c r="E29"/>
  <c r="F29" s="1"/>
  <c r="E165"/>
  <c r="F165" s="1"/>
  <c r="F118"/>
  <c r="F350"/>
  <c r="D48"/>
  <c r="F79"/>
  <c r="E262"/>
  <c r="F262" s="1"/>
  <c r="F225"/>
  <c r="F387"/>
  <c r="F38"/>
  <c r="D36"/>
  <c r="E380"/>
  <c r="F394"/>
  <c r="F237"/>
  <c r="F249"/>
  <c r="F227"/>
  <c r="F207"/>
  <c r="D28"/>
  <c r="D21" s="1"/>
  <c r="D69"/>
  <c r="E243"/>
  <c r="F243" s="1"/>
  <c r="F244"/>
  <c r="F17"/>
  <c r="E16"/>
  <c r="F16" s="1"/>
  <c r="F236"/>
  <c r="F201"/>
  <c r="E250"/>
  <c r="F345"/>
  <c r="F332"/>
  <c r="F199"/>
  <c r="D164"/>
  <c r="F164" s="1"/>
  <c r="D7"/>
  <c r="E343"/>
  <c r="F343" s="1"/>
  <c r="F22"/>
  <c r="E37"/>
  <c r="F37" s="1"/>
  <c r="F245"/>
  <c r="E111"/>
  <c r="F111" s="1"/>
  <c r="F143"/>
  <c r="F172"/>
  <c r="F166"/>
  <c r="F382"/>
  <c r="F33"/>
  <c r="F41"/>
  <c r="E48"/>
  <c r="D219"/>
  <c r="F369"/>
  <c r="F47"/>
  <c r="D61"/>
  <c r="F258"/>
  <c r="F99"/>
  <c r="F307"/>
  <c r="F18"/>
  <c r="F193"/>
  <c r="F319"/>
  <c r="F202"/>
  <c r="E61"/>
  <c r="F389"/>
  <c r="F66"/>
  <c r="F308"/>
  <c r="D260"/>
  <c r="F121"/>
  <c r="F9"/>
  <c r="E8"/>
  <c r="F224"/>
  <c r="E223"/>
  <c r="F223" s="1"/>
  <c r="D191"/>
  <c r="F191" s="1"/>
  <c r="F192"/>
  <c r="F393"/>
  <c r="F392"/>
  <c r="F186"/>
  <c r="E185"/>
  <c r="F185" s="1"/>
  <c r="F171"/>
  <c r="E170"/>
  <c r="F170" s="1"/>
  <c r="E174"/>
  <c r="F174" s="1"/>
  <c r="F175"/>
  <c r="E325"/>
  <c r="F325" s="1"/>
  <c r="F142"/>
  <c r="F94"/>
  <c r="F95"/>
  <c r="F349"/>
  <c r="E348"/>
  <c r="E347" s="1"/>
  <c r="F60"/>
  <c r="E147"/>
  <c r="F148"/>
  <c r="E209"/>
  <c r="F209" s="1"/>
  <c r="F210"/>
  <c r="E330"/>
  <c r="F330" s="1"/>
  <c r="F331"/>
  <c r="F218"/>
  <c r="F322"/>
  <c r="E116"/>
  <c r="F116" s="1"/>
  <c r="F117"/>
  <c r="F89"/>
  <c r="E133"/>
  <c r="F134"/>
  <c r="E156"/>
  <c r="F157"/>
  <c r="E312"/>
  <c r="F312" s="1"/>
  <c r="F313"/>
  <c r="E180"/>
  <c r="F180" s="1"/>
  <c r="F181"/>
  <c r="F93"/>
  <c r="F112"/>
  <c r="F103"/>
  <c r="F158"/>
  <c r="E256"/>
  <c r="E240"/>
  <c r="F240" s="1"/>
  <c r="D386"/>
  <c r="D379" s="1"/>
  <c r="D368"/>
  <c r="D256"/>
  <c r="D217" s="1"/>
  <c r="D110"/>
  <c r="D78"/>
  <c r="D65"/>
  <c r="D64" s="1"/>
  <c r="E141"/>
  <c r="F141" s="1"/>
  <c r="D318"/>
  <c r="F318" s="1"/>
  <c r="D381"/>
  <c r="F381" s="1"/>
  <c r="F13"/>
  <c r="F102"/>
  <c r="F338"/>
  <c r="F23"/>
  <c r="F49"/>
  <c r="F122"/>
  <c r="F182"/>
  <c r="F251"/>
  <c r="F176"/>
  <c r="F357"/>
  <c r="F10"/>
  <c r="F96"/>
  <c r="F149"/>
  <c r="F323"/>
  <c r="F211"/>
  <c r="F187"/>
  <c r="E28"/>
  <c r="E386"/>
  <c r="F62"/>
  <c r="F314"/>
  <c r="F310"/>
  <c r="F233"/>
  <c r="F75"/>
  <c r="E64"/>
  <c r="E231"/>
  <c r="F231" s="1"/>
  <c r="D206"/>
  <c r="F26"/>
  <c r="F127"/>
  <c r="F90"/>
  <c r="F339"/>
  <c r="E219"/>
  <c r="E271" l="1"/>
  <c r="F271" s="1"/>
  <c r="D374"/>
  <c r="F374" s="1"/>
  <c r="F375"/>
  <c r="E379"/>
  <c r="E217"/>
  <c r="F365"/>
  <c r="D367"/>
  <c r="F367" s="1"/>
  <c r="F228"/>
  <c r="F120"/>
  <c r="E197"/>
  <c r="E132"/>
  <c r="D132"/>
  <c r="F156"/>
  <c r="E98"/>
  <c r="D98"/>
  <c r="F36"/>
  <c r="F337"/>
  <c r="F52"/>
  <c r="E7"/>
  <c r="F53"/>
  <c r="F219"/>
  <c r="E69"/>
  <c r="F69" s="1"/>
  <c r="F306"/>
  <c r="F147"/>
  <c r="F64"/>
  <c r="F321"/>
  <c r="D305"/>
  <c r="E261"/>
  <c r="F261" s="1"/>
  <c r="F380"/>
  <c r="F101"/>
  <c r="F250"/>
  <c r="D35"/>
  <c r="F48"/>
  <c r="F61"/>
  <c r="F110"/>
  <c r="F368"/>
  <c r="F133"/>
  <c r="F8"/>
  <c r="F257"/>
  <c r="F88"/>
  <c r="F28"/>
  <c r="E21"/>
  <c r="F21" s="1"/>
  <c r="F348"/>
  <c r="D205"/>
  <c r="D197" s="1"/>
  <c r="F206"/>
  <c r="F386"/>
  <c r="D77"/>
  <c r="D59" s="1"/>
  <c r="F78"/>
  <c r="E305"/>
  <c r="F256"/>
  <c r="F65"/>
  <c r="E270" l="1"/>
  <c r="F270" s="1"/>
  <c r="D347"/>
  <c r="D6" s="1"/>
  <c r="E43"/>
  <c r="E35" s="1"/>
  <c r="F44"/>
  <c r="F364"/>
  <c r="F347"/>
  <c r="F132"/>
  <c r="F305"/>
  <c r="F98"/>
  <c r="F379"/>
  <c r="E260"/>
  <c r="F260" s="1"/>
  <c r="F77"/>
  <c r="F197"/>
  <c r="F205"/>
  <c r="F7"/>
  <c r="F46"/>
  <c r="F217"/>
  <c r="F43" l="1"/>
  <c r="F82"/>
  <c r="E59"/>
  <c r="F35" l="1"/>
  <c r="E6"/>
  <c r="F6" s="1"/>
  <c r="F59"/>
</calcChain>
</file>

<file path=xl/sharedStrings.xml><?xml version="1.0" encoding="utf-8"?>
<sst xmlns="http://schemas.openxmlformats.org/spreadsheetml/2006/main" count="397" uniqueCount="129">
  <si>
    <t xml:space="preserve">        - inwestycje i zakupy inwestycyjne</t>
  </si>
  <si>
    <t xml:space="preserve">   2.  wydatki majątkowe</t>
  </si>
  <si>
    <t xml:space="preserve">     b)  dotacja celowa</t>
  </si>
  <si>
    <t xml:space="preserve">       -  wydatki związane z realizacją zadań statutowych jb</t>
  </si>
  <si>
    <t xml:space="preserve">    a) wydatki jednostek budżetowych</t>
  </si>
  <si>
    <t xml:space="preserve">    1. wydatki bieżące</t>
  </si>
  <si>
    <t xml:space="preserve">    Pozostała działalność</t>
  </si>
  <si>
    <t xml:space="preserve">    b)  dotacja na zadania bieżące</t>
  </si>
  <si>
    <t>Miejski Ośrodek Sportu i Rekreacji</t>
  </si>
  <si>
    <t>Obiekty sportowe</t>
  </si>
  <si>
    <t xml:space="preserve">    Muzea</t>
  </si>
  <si>
    <t xml:space="preserve">    Biblioteki</t>
  </si>
  <si>
    <t xml:space="preserve">    2. wydatki majątkowe</t>
  </si>
  <si>
    <t xml:space="preserve">    c) dotacja celowa</t>
  </si>
  <si>
    <t xml:space="preserve">    Domy i ośrodki kultury, świetlice i kluby</t>
  </si>
  <si>
    <t xml:space="preserve">    Kultura i ochrona dziedzictwa narodowego</t>
  </si>
  <si>
    <t xml:space="preserve">    Oświetlenie ulic, placów i dróg</t>
  </si>
  <si>
    <t>Schronista dla zwierząt</t>
  </si>
  <si>
    <t xml:space="preserve">       -  wynagrodzenia i składki od nich naliczane</t>
  </si>
  <si>
    <t>Ochrona różnorodności biologicznej i krajobrazu</t>
  </si>
  <si>
    <t xml:space="preserve">    Utrzymanie zieleni</t>
  </si>
  <si>
    <t xml:space="preserve">    Oczyszczanie miast i gmin</t>
  </si>
  <si>
    <t xml:space="preserve">    Gospodarka odpadami</t>
  </si>
  <si>
    <t xml:space="preserve">    Gospodarka ściekowa i ochrona wód</t>
  </si>
  <si>
    <t xml:space="preserve">    Gospodarka komunalna i ochrona środowiska</t>
  </si>
  <si>
    <t xml:space="preserve">    c) świadczenia na rzecz osób fizycznych</t>
  </si>
  <si>
    <t xml:space="preserve">     Pomoc materialna dla uczniów</t>
  </si>
  <si>
    <t xml:space="preserve">    Świetlice dziecięce szkolne</t>
  </si>
  <si>
    <t xml:space="preserve">    Edukacyjna opieka wychowawcza</t>
  </si>
  <si>
    <t xml:space="preserve">    Usługi opiekuńcze i specj. usługi opiekuńcze</t>
  </si>
  <si>
    <t xml:space="preserve">    Ośrodki pomocy społecznej</t>
  </si>
  <si>
    <t xml:space="preserve">    Zasiłki stałe</t>
  </si>
  <si>
    <t xml:space="preserve">    Dodatki mieszkaniowe</t>
  </si>
  <si>
    <t xml:space="preserve">     c) świadczenia na rzecz osób fizycznych</t>
  </si>
  <si>
    <t xml:space="preserve">    Składki na ubezpieczenia zdrowotne</t>
  </si>
  <si>
    <t xml:space="preserve">    Zadania w zakresie  przeciwdziałania przemocy w rodzinie</t>
  </si>
  <si>
    <t xml:space="preserve">    Domy pomocy społecznej</t>
  </si>
  <si>
    <t xml:space="preserve">     d) świadczenia na rzecz osób fizycznych</t>
  </si>
  <si>
    <t xml:space="preserve">    c) dotacja na zadania bieżące</t>
  </si>
  <si>
    <t xml:space="preserve">    b) wpłaty jednostek na państwowy fundusz celowy</t>
  </si>
  <si>
    <t xml:space="preserve">    Przeciwdziałanie alkoholizmowi</t>
  </si>
  <si>
    <t xml:space="preserve">    Zwalczanie narkomanii</t>
  </si>
  <si>
    <t>Programy profilaktyki zdrowotnej</t>
  </si>
  <si>
    <t xml:space="preserve">     b) dotacja podmiotowa dla spzoz</t>
  </si>
  <si>
    <t>Lecznictwo ambulatoryjne</t>
  </si>
  <si>
    <t xml:space="preserve">    Ochrona zdrowia</t>
  </si>
  <si>
    <t xml:space="preserve">     Pozostała działalność</t>
  </si>
  <si>
    <t xml:space="preserve">Realizacja zadań  wymagających specjalnej organizacji nauki i metod pracy dla dzieci i młodzieży  w szkołach podstawowych, gimnazjach, liceach ogółnokształcacych, liceach profilowanych i szkołach zawodowych oraz szkołach artystycznych </t>
  </si>
  <si>
    <t xml:space="preserve">    Stołówki szkolne</t>
  </si>
  <si>
    <t xml:space="preserve">    Dokształcanie i doskonalenie nauczycieli</t>
  </si>
  <si>
    <t xml:space="preserve">    Dowożenie uczniów do szkół</t>
  </si>
  <si>
    <t xml:space="preserve">    Gimnazja</t>
  </si>
  <si>
    <t xml:space="preserve">     b) dotacja na zadania bieżące</t>
  </si>
  <si>
    <t xml:space="preserve">     Przedszkola </t>
  </si>
  <si>
    <t xml:space="preserve">       c) świadczenia na rzecz osób fizycznych</t>
  </si>
  <si>
    <t xml:space="preserve">     Oddziały przedszkolne przy szkołach podst.</t>
  </si>
  <si>
    <t xml:space="preserve">        - inwestycje i zkupy inwestycyjne</t>
  </si>
  <si>
    <t xml:space="preserve">    Szkoły podstawowe</t>
  </si>
  <si>
    <t xml:space="preserve">    Oświata i wychowanie</t>
  </si>
  <si>
    <t xml:space="preserve">      - rezerwy</t>
  </si>
  <si>
    <t>Rezerwy ogólne i celowe</t>
  </si>
  <si>
    <t>Różne rozliczenia</t>
  </si>
  <si>
    <t>Obsługa papierów wartosciowych, kredytów i pożyczek jst.</t>
  </si>
  <si>
    <t xml:space="preserve">    Obsługa długu publicznego</t>
  </si>
  <si>
    <t xml:space="preserve">     Zarzadzanie kryzysowe</t>
  </si>
  <si>
    <t xml:space="preserve">     Obrona cywilna</t>
  </si>
  <si>
    <t xml:space="preserve">    2.  wydatki majątkowe</t>
  </si>
  <si>
    <t xml:space="preserve">     Ochotnicze straże pożarne- pomoc rzeczowa</t>
  </si>
  <si>
    <t xml:space="preserve">   - wydatki inwestycyjne jednostek budżetowch</t>
  </si>
  <si>
    <t xml:space="preserve">      Komendy powiatowe Policji</t>
  </si>
  <si>
    <t xml:space="preserve">     Pozostałe wydatki obronne</t>
  </si>
  <si>
    <t xml:space="preserve">       Obrona narodowa</t>
  </si>
  <si>
    <t xml:space="preserve">   Urzędy nacz. org.władzy państw. i ochrony prawa </t>
  </si>
  <si>
    <t xml:space="preserve">     Promocja jednostek samorzadu terytorialnego</t>
  </si>
  <si>
    <t xml:space="preserve">    1.wydatki bieżące</t>
  </si>
  <si>
    <t xml:space="preserve">    Urzędy gmin </t>
  </si>
  <si>
    <t xml:space="preserve">    Rady gmin</t>
  </si>
  <si>
    <t xml:space="preserve">    Urzędy wojewódzkie</t>
  </si>
  <si>
    <t xml:space="preserve">    Administracja publiczna</t>
  </si>
  <si>
    <t xml:space="preserve">    Cmentarze</t>
  </si>
  <si>
    <t xml:space="preserve">    Plany zagospodarowania przestrzennego</t>
  </si>
  <si>
    <t>Towarzystwo Budownictwa Społecznego</t>
  </si>
  <si>
    <t xml:space="preserve">    Gospodarka gruntami i nieruchomościami</t>
  </si>
  <si>
    <t xml:space="preserve">     Gospodarka mieszkaniowa</t>
  </si>
  <si>
    <t xml:space="preserve">    Drogi publiczne gminne</t>
  </si>
  <si>
    <t xml:space="preserve">        - inwestycje i zakupy inwestycyjne- pomoc rzeczowa</t>
  </si>
  <si>
    <t xml:space="preserve">    Drogi publiczne powiatowe</t>
  </si>
  <si>
    <t xml:space="preserve">    Drogi publiczne wojewódzkie</t>
  </si>
  <si>
    <t xml:space="preserve">    Transport i Łączność</t>
  </si>
  <si>
    <t xml:space="preserve">     Izby rolnicze</t>
  </si>
  <si>
    <t xml:space="preserve">      Melioracje wodne</t>
  </si>
  <si>
    <t xml:space="preserve">      Rolnictwo</t>
  </si>
  <si>
    <t xml:space="preserve">    Wydatki ogółem                                               </t>
  </si>
  <si>
    <t>% wykonania</t>
  </si>
  <si>
    <t>Wykonanie</t>
  </si>
  <si>
    <t>Wyszczególnienie</t>
  </si>
  <si>
    <t>Rozdz</t>
  </si>
  <si>
    <t>Dział</t>
  </si>
  <si>
    <t>Tabela nr 2</t>
  </si>
  <si>
    <t>010</t>
  </si>
  <si>
    <t>01008</t>
  </si>
  <si>
    <t>01030</t>
  </si>
  <si>
    <t>01095</t>
  </si>
  <si>
    <t>Działalność usługowa</t>
  </si>
  <si>
    <t xml:space="preserve">       b) świadczenia na rzecz osób fizycznych</t>
  </si>
  <si>
    <t xml:space="preserve">      c) dotacja podmiotowa </t>
  </si>
  <si>
    <t xml:space="preserve">Wykonanie wydatków budżetu Miasta i Gminy Syców
 za I półrocze 2017 roku </t>
  </si>
  <si>
    <t>Wspólna obsługa jednostek samorządu terytorialnego</t>
  </si>
  <si>
    <t>Pomoc w zakresie dożywiania</t>
  </si>
  <si>
    <t xml:space="preserve">        Rodzina</t>
  </si>
  <si>
    <t>Świadczenia wychowawcze</t>
  </si>
  <si>
    <t>Karta dużej rodziny</t>
  </si>
  <si>
    <t>Wspieranie rodziny</t>
  </si>
  <si>
    <t>Tworzenie i funkcjonowanie żłobków</t>
  </si>
  <si>
    <t>Rodziny zastępcze</t>
  </si>
  <si>
    <t>Pozostała działalność</t>
  </si>
  <si>
    <t>Ochrona zabytków i opieka nad zabytkami</t>
  </si>
  <si>
    <t xml:space="preserve">    b)  dotacja na zadania inwestycyjne</t>
  </si>
  <si>
    <t>Zadania w zakresie kultury fizycznej</t>
  </si>
  <si>
    <t xml:space="preserve">    Kultura fizyczna </t>
  </si>
  <si>
    <t>Ogrody botaniczne i zoologiczne oraz naturalne
 obszary i obiekty chronionej przyrody</t>
  </si>
  <si>
    <t>Rezerwaty i pomniki przyrody</t>
  </si>
  <si>
    <t xml:space="preserve">    Zasiłki i pomoc w naturze oraz składki na ubezpieczenia
emerytalne i rentowe</t>
  </si>
  <si>
    <t xml:space="preserve">Świadczenia rodzinne, świadczenie z funduszu alimentacyjnego oraz składki na ubezpieczenie emerytalne i rentowe z ubezpieczenia społecznego
</t>
  </si>
  <si>
    <t xml:space="preserve">    Pomoc  społeczna</t>
  </si>
  <si>
    <t xml:space="preserve">    Urzędy naczelnych organów władzy państwowej, kontroli
 i ochrony prawa oraz sądownictwa</t>
  </si>
  <si>
    <t xml:space="preserve">     Bezpieczeństwo publiczne i ochrona przeciwpożarowa</t>
  </si>
  <si>
    <t>Realizacja zadań wymagających specjalnej organizacji nauki i metod pracy dla dzieci  w przedszkolach, oddziałach przedszkolnych w szkołach podstawowych i innych formach wychowania przedszkolnego.</t>
  </si>
  <si>
    <t>Plan
 na rok 2017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</si>
</sst>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sz val="8"/>
      <name val="Arial CE"/>
      <charset val="238"/>
    </font>
    <font>
      <sz val="8"/>
      <color rgb="FFFF0000"/>
      <name val="Arial CE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6" xfId="0" applyBorder="1"/>
    <xf numFmtId="0" fontId="2" fillId="0" borderId="0" xfId="0" applyFont="1" applyFill="1" applyBorder="1"/>
    <xf numFmtId="0" fontId="4" fillId="0" borderId="0" xfId="0" applyFont="1" applyBorder="1"/>
    <xf numFmtId="0" fontId="5" fillId="0" borderId="0" xfId="0" applyFont="1" applyBorder="1"/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horizontal="left"/>
    </xf>
    <xf numFmtId="4" fontId="3" fillId="0" borderId="17" xfId="0" applyNumberFormat="1" applyFont="1" applyBorder="1" applyAlignment="1">
      <alignment horizontal="right"/>
    </xf>
    <xf numFmtId="49" fontId="3" fillId="0" borderId="30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4" fillId="0" borderId="14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4" fontId="4" fillId="0" borderId="15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0" borderId="6" xfId="0" applyFont="1" applyBorder="1"/>
    <xf numFmtId="4" fontId="4" fillId="0" borderId="5" xfId="0" applyNumberFormat="1" applyFont="1" applyBorder="1" applyAlignment="1">
      <alignment horizontal="right"/>
    </xf>
    <xf numFmtId="4" fontId="4" fillId="0" borderId="39" xfId="0" applyNumberFormat="1" applyFont="1" applyBorder="1" applyAlignment="1">
      <alignment horizontal="right"/>
    </xf>
    <xf numFmtId="4" fontId="4" fillId="0" borderId="27" xfId="0" applyNumberFormat="1" applyFont="1" applyBorder="1" applyAlignment="1">
      <alignment horizontal="right"/>
    </xf>
    <xf numFmtId="0" fontId="4" fillId="0" borderId="9" xfId="0" applyFont="1" applyBorder="1"/>
    <xf numFmtId="4" fontId="4" fillId="0" borderId="0" xfId="0" applyNumberFormat="1" applyFont="1" applyBorder="1" applyAlignment="1">
      <alignment horizontal="right"/>
    </xf>
    <xf numFmtId="4" fontId="4" fillId="0" borderId="25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/>
    <xf numFmtId="4" fontId="4" fillId="0" borderId="8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/>
    <xf numFmtId="4" fontId="4" fillId="0" borderId="14" xfId="0" applyNumberFormat="1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4" fillId="0" borderId="4" xfId="0" applyNumberFormat="1" applyFont="1" applyBorder="1"/>
    <xf numFmtId="4" fontId="4" fillId="0" borderId="8" xfId="0" applyNumberFormat="1" applyFont="1" applyBorder="1"/>
    <xf numFmtId="4" fontId="3" fillId="0" borderId="17" xfId="0" applyNumberFormat="1" applyFont="1" applyBorder="1"/>
    <xf numFmtId="0" fontId="4" fillId="0" borderId="35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2" xfId="0" applyFont="1" applyBorder="1"/>
    <xf numFmtId="4" fontId="4" fillId="0" borderId="22" xfId="0" applyNumberFormat="1" applyFont="1" applyBorder="1"/>
    <xf numFmtId="4" fontId="4" fillId="0" borderId="26" xfId="0" applyNumberFormat="1" applyFont="1" applyBorder="1" applyAlignment="1">
      <alignment horizontal="right"/>
    </xf>
    <xf numFmtId="0" fontId="4" fillId="0" borderId="32" xfId="0" applyFont="1" applyBorder="1" applyAlignment="1">
      <alignment horizontal="center"/>
    </xf>
    <xf numFmtId="4" fontId="4" fillId="0" borderId="14" xfId="0" applyNumberFormat="1" applyFont="1" applyBorder="1"/>
    <xf numFmtId="0" fontId="4" fillId="0" borderId="33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3" xfId="0" applyFont="1" applyBorder="1"/>
    <xf numFmtId="0" fontId="4" fillId="0" borderId="5" xfId="0" applyFont="1" applyBorder="1"/>
    <xf numFmtId="0" fontId="4" fillId="0" borderId="31" xfId="0" applyFont="1" applyBorder="1"/>
    <xf numFmtId="0" fontId="4" fillId="0" borderId="15" xfId="0" applyFont="1" applyBorder="1"/>
    <xf numFmtId="0" fontId="4" fillId="0" borderId="46" xfId="0" applyFont="1" applyBorder="1" applyAlignment="1">
      <alignment horizontal="center"/>
    </xf>
    <xf numFmtId="0" fontId="4" fillId="0" borderId="32" xfId="0" applyFont="1" applyBorder="1"/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/>
    <xf numFmtId="0" fontId="3" fillId="0" borderId="18" xfId="0" applyFont="1" applyBorder="1" applyAlignment="1">
      <alignment horizontal="center"/>
    </xf>
    <xf numFmtId="0" fontId="3" fillId="0" borderId="24" xfId="0" applyFont="1" applyBorder="1" applyAlignment="1">
      <alignment horizontal="left"/>
    </xf>
    <xf numFmtId="4" fontId="3" fillId="0" borderId="24" xfId="0" applyNumberFormat="1" applyFont="1" applyBorder="1" applyAlignment="1">
      <alignment horizontal="right"/>
    </xf>
    <xf numFmtId="4" fontId="3" fillId="0" borderId="16" xfId="0" applyNumberFormat="1" applyFont="1" applyBorder="1" applyAlignment="1">
      <alignment horizontal="right"/>
    </xf>
    <xf numFmtId="4" fontId="4" fillId="0" borderId="20" xfId="0" applyNumberFormat="1" applyFont="1" applyBorder="1"/>
    <xf numFmtId="0" fontId="3" fillId="0" borderId="24" xfId="0" applyFont="1" applyBorder="1"/>
    <xf numFmtId="0" fontId="3" fillId="0" borderId="24" xfId="0" applyFont="1" applyBorder="1" applyAlignment="1">
      <alignment horizontal="center" wrapText="1"/>
    </xf>
    <xf numFmtId="4" fontId="3" fillId="0" borderId="2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center"/>
    </xf>
    <xf numFmtId="0" fontId="4" fillId="0" borderId="23" xfId="0" applyFont="1" applyBorder="1"/>
    <xf numFmtId="4" fontId="4" fillId="0" borderId="29" xfId="0" applyNumberFormat="1" applyFont="1" applyBorder="1" applyAlignment="1">
      <alignment horizontal="right"/>
    </xf>
    <xf numFmtId="0" fontId="3" fillId="0" borderId="17" xfId="0" applyFont="1" applyFill="1" applyBorder="1"/>
    <xf numFmtId="4" fontId="3" fillId="0" borderId="34" xfId="0" applyNumberFormat="1" applyFont="1" applyBorder="1"/>
    <xf numFmtId="4" fontId="4" fillId="0" borderId="16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10" xfId="0" applyFont="1" applyBorder="1"/>
    <xf numFmtId="0" fontId="4" fillId="0" borderId="17" xfId="0" applyFont="1" applyBorder="1" applyAlignment="1">
      <alignment horizontal="center"/>
    </xf>
    <xf numFmtId="0" fontId="3" fillId="0" borderId="34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36" xfId="0" applyFont="1" applyBorder="1" applyAlignment="1">
      <alignment horizontal="center"/>
    </xf>
    <xf numFmtId="0" fontId="4" fillId="0" borderId="13" xfId="0" applyFont="1" applyBorder="1"/>
    <xf numFmtId="4" fontId="4" fillId="0" borderId="6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11" xfId="0" applyFont="1" applyBorder="1"/>
    <xf numFmtId="0" fontId="3" fillId="0" borderId="37" xfId="0" applyFont="1" applyBorder="1" applyAlignment="1">
      <alignment horizontal="center"/>
    </xf>
    <xf numFmtId="0" fontId="3" fillId="0" borderId="12" xfId="0" applyFont="1" applyBorder="1"/>
    <xf numFmtId="4" fontId="4" fillId="0" borderId="10" xfId="0" applyNumberFormat="1" applyFont="1" applyBorder="1"/>
    <xf numFmtId="4" fontId="4" fillId="0" borderId="9" xfId="0" applyNumberFormat="1" applyFont="1" applyBorder="1"/>
    <xf numFmtId="4" fontId="4" fillId="0" borderId="25" xfId="0" applyNumberFormat="1" applyFont="1" applyBorder="1"/>
    <xf numFmtId="0" fontId="3" fillId="0" borderId="2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4" fontId="4" fillId="0" borderId="14" xfId="0" applyNumberFormat="1" applyFont="1" applyBorder="1" applyAlignment="1">
      <alignment horizontal="right" wrapText="1"/>
    </xf>
    <xf numFmtId="0" fontId="4" fillId="0" borderId="20" xfId="0" applyFont="1" applyBorder="1"/>
    <xf numFmtId="4" fontId="4" fillId="0" borderId="20" xfId="0" applyNumberFormat="1" applyFont="1" applyBorder="1" applyAlignment="1">
      <alignment horizontal="right" wrapText="1"/>
    </xf>
    <xf numFmtId="0" fontId="4" fillId="0" borderId="17" xfId="0" applyFont="1" applyBorder="1"/>
    <xf numFmtId="4" fontId="4" fillId="0" borderId="8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 wrapText="1"/>
    </xf>
    <xf numFmtId="0" fontId="4" fillId="0" borderId="13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4" fontId="4" fillId="0" borderId="11" xfId="0" applyNumberFormat="1" applyFont="1" applyBorder="1"/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4" fontId="4" fillId="0" borderId="4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horizontal="right" vertical="center"/>
    </xf>
    <xf numFmtId="0" fontId="4" fillId="0" borderId="36" xfId="0" applyFont="1" applyBorder="1"/>
    <xf numFmtId="4" fontId="4" fillId="0" borderId="27" xfId="0" applyNumberFormat="1" applyFont="1" applyFill="1" applyBorder="1" applyAlignment="1">
      <alignment horizontal="right"/>
    </xf>
    <xf numFmtId="4" fontId="4" fillId="0" borderId="6" xfId="0" applyNumberFormat="1" applyFont="1" applyBorder="1" applyAlignment="1">
      <alignment horizontal="right"/>
    </xf>
    <xf numFmtId="0" fontId="4" fillId="0" borderId="6" xfId="0" applyFont="1" applyBorder="1" applyAlignment="1">
      <alignment horizontal="left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4" fontId="4" fillId="0" borderId="15" xfId="0" applyNumberFormat="1" applyFont="1" applyBorder="1"/>
    <xf numFmtId="0" fontId="3" fillId="0" borderId="5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vertical="top"/>
    </xf>
    <xf numFmtId="4" fontId="4" fillId="0" borderId="5" xfId="0" applyNumberFormat="1" applyFont="1" applyBorder="1"/>
    <xf numFmtId="0" fontId="3" fillId="0" borderId="17" xfId="0" applyFont="1" applyBorder="1" applyAlignment="1">
      <alignment horizontal="left" wrapText="1"/>
    </xf>
    <xf numFmtId="4" fontId="3" fillId="0" borderId="17" xfId="0" applyNumberFormat="1" applyFont="1" applyBorder="1" applyAlignment="1">
      <alignment horizontal="right" wrapText="1"/>
    </xf>
    <xf numFmtId="0" fontId="3" fillId="0" borderId="9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5" xfId="0" applyFont="1" applyBorder="1"/>
    <xf numFmtId="4" fontId="4" fillId="0" borderId="1" xfId="0" applyNumberFormat="1" applyFont="1" applyBorder="1"/>
    <xf numFmtId="0" fontId="3" fillId="0" borderId="35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38" xfId="0" applyFont="1" applyBorder="1" applyAlignment="1">
      <alignment horizontal="left"/>
    </xf>
    <xf numFmtId="4" fontId="4" fillId="0" borderId="22" xfId="0" applyNumberFormat="1" applyFont="1" applyBorder="1" applyAlignment="1">
      <alignment horizontal="right"/>
    </xf>
    <xf numFmtId="4" fontId="4" fillId="0" borderId="10" xfId="0" applyNumberFormat="1" applyFont="1" applyBorder="1" applyAlignment="1">
      <alignment horizontal="right"/>
    </xf>
    <xf numFmtId="0" fontId="4" fillId="0" borderId="15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4" fillId="0" borderId="21" xfId="0" applyFont="1" applyBorder="1"/>
    <xf numFmtId="0" fontId="4" fillId="0" borderId="7" xfId="0" applyFont="1" applyBorder="1"/>
    <xf numFmtId="0" fontId="4" fillId="0" borderId="3" xfId="0" applyFont="1" applyBorder="1"/>
    <xf numFmtId="0" fontId="4" fillId="0" borderId="2" xfId="0" applyFont="1" applyBorder="1"/>
    <xf numFmtId="0" fontId="4" fillId="0" borderId="40" xfId="0" applyFont="1" applyBorder="1"/>
    <xf numFmtId="4" fontId="4" fillId="0" borderId="41" xfId="0" applyNumberFormat="1" applyFont="1" applyBorder="1" applyAlignment="1">
      <alignment horizontal="right"/>
    </xf>
    <xf numFmtId="4" fontId="4" fillId="0" borderId="48" xfId="0" applyNumberFormat="1" applyFont="1" applyBorder="1" applyAlignment="1">
      <alignment horizontal="right"/>
    </xf>
    <xf numFmtId="0" fontId="3" fillId="0" borderId="44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5" fillId="0" borderId="0" xfId="0" applyFont="1" applyBorder="1" applyAlignment="1"/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right"/>
    </xf>
    <xf numFmtId="4" fontId="4" fillId="0" borderId="9" xfId="0" applyNumberFormat="1" applyFont="1" applyBorder="1" applyAlignment="1">
      <alignment horizontal="right"/>
    </xf>
    <xf numFmtId="4" fontId="4" fillId="0" borderId="23" xfId="0" applyNumberFormat="1" applyFont="1" applyBorder="1"/>
    <xf numFmtId="4" fontId="4" fillId="0" borderId="2" xfId="0" applyNumberFormat="1" applyFont="1" applyBorder="1"/>
    <xf numFmtId="2" fontId="4" fillId="0" borderId="10" xfId="0" applyNumberFormat="1" applyFont="1" applyBorder="1"/>
    <xf numFmtId="4" fontId="3" fillId="0" borderId="17" xfId="0" applyNumberFormat="1" applyFont="1" applyBorder="1" applyAlignment="1">
      <alignment horizontal="right" vertical="center" wrapText="1"/>
    </xf>
    <xf numFmtId="4" fontId="4" fillId="0" borderId="11" xfId="0" applyNumberFormat="1" applyFont="1" applyBorder="1" applyAlignment="1">
      <alignment horizontal="right" wrapText="1"/>
    </xf>
    <xf numFmtId="4" fontId="4" fillId="0" borderId="9" xfId="0" applyNumberFormat="1" applyFont="1" applyBorder="1" applyAlignment="1">
      <alignment horizontal="right" wrapText="1"/>
    </xf>
    <xf numFmtId="4" fontId="4" fillId="0" borderId="32" xfId="0" applyNumberFormat="1" applyFont="1" applyBorder="1"/>
    <xf numFmtId="4" fontId="4" fillId="0" borderId="6" xfId="0" applyNumberFormat="1" applyFont="1" applyBorder="1" applyAlignment="1">
      <alignment vertic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4" fontId="4" fillId="0" borderId="6" xfId="0" applyNumberFormat="1" applyFont="1" applyBorder="1" applyAlignment="1">
      <alignment vertical="top"/>
    </xf>
    <xf numFmtId="4" fontId="4" fillId="0" borderId="13" xfId="0" applyNumberFormat="1" applyFont="1" applyBorder="1"/>
    <xf numFmtId="4" fontId="4" fillId="0" borderId="23" xfId="0" applyNumberFormat="1" applyFont="1" applyBorder="1" applyAlignment="1">
      <alignment horizontal="right"/>
    </xf>
    <xf numFmtId="0" fontId="4" fillId="0" borderId="6" xfId="0" applyFont="1" applyBorder="1" applyAlignment="1">
      <alignment vertical="top"/>
    </xf>
    <xf numFmtId="0" fontId="6" fillId="0" borderId="17" xfId="0" applyFont="1" applyBorder="1" applyAlignment="1">
      <alignment horizontal="left"/>
    </xf>
    <xf numFmtId="0" fontId="6" fillId="0" borderId="23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4" fontId="3" fillId="0" borderId="55" xfId="0" applyNumberFormat="1" applyFont="1" applyBorder="1" applyAlignment="1">
      <alignment horizontal="right"/>
    </xf>
    <xf numFmtId="0" fontId="4" fillId="0" borderId="22" xfId="0" applyFont="1" applyBorder="1" applyAlignment="1">
      <alignment horizontal="left" wrapText="1"/>
    </xf>
    <xf numFmtId="4" fontId="4" fillId="0" borderId="52" xfId="0" applyNumberFormat="1" applyFont="1" applyBorder="1"/>
    <xf numFmtId="4" fontId="4" fillId="0" borderId="55" xfId="0" applyNumberFormat="1" applyFont="1" applyFill="1" applyBorder="1" applyAlignment="1">
      <alignment horizontal="right"/>
    </xf>
    <xf numFmtId="4" fontId="4" fillId="0" borderId="47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oje%20dokumenty/plan%20budzetu/budzet20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ykres1"/>
      <sheetName val="Arkusz1"/>
      <sheetName val="Arkusz2"/>
      <sheetName val="Wykres2"/>
      <sheetName val="Arkusz3"/>
      <sheetName val="Arkusz4"/>
      <sheetName val="Arkusz5"/>
      <sheetName val="Arkusz6"/>
      <sheetName val="Arkusz7"/>
      <sheetName val="Arkusz8"/>
      <sheetName val="Arkusz9"/>
      <sheetName val="Arkusz10"/>
      <sheetName val="Arkusz11"/>
      <sheetName val="Arkusz12"/>
      <sheetName val="Arkusz13"/>
      <sheetName val="Arkusz14"/>
      <sheetName val="Arkusz15"/>
      <sheetName val="Arkusz16"/>
    </sheetNames>
    <sheetDataSet>
      <sheetData sheetId="0" refreshError="1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15"/>
  <sheetViews>
    <sheetView tabSelected="1" view="pageLayout" topLeftCell="A255" workbookViewId="0">
      <selection activeCell="C266" sqref="C266"/>
    </sheetView>
  </sheetViews>
  <sheetFormatPr defaultRowHeight="12.75"/>
  <cols>
    <col min="1" max="1" width="5.85546875" customWidth="1"/>
    <col min="2" max="2" width="6.42578125" customWidth="1"/>
    <col min="3" max="3" width="43.7109375" customWidth="1"/>
    <col min="4" max="4" width="11.85546875" customWidth="1"/>
    <col min="5" max="5" width="12.28515625" customWidth="1"/>
    <col min="6" max="6" width="8.42578125" customWidth="1"/>
  </cols>
  <sheetData>
    <row r="1" spans="1:6">
      <c r="A1" s="5"/>
      <c r="B1" s="5"/>
      <c r="C1" s="5"/>
      <c r="D1" s="5"/>
      <c r="E1" s="6" t="s">
        <v>98</v>
      </c>
      <c r="F1" s="5"/>
    </row>
    <row r="2" spans="1:6" ht="28.5" customHeight="1" thickBot="1">
      <c r="A2" s="148" t="s">
        <v>106</v>
      </c>
      <c r="B2" s="149"/>
      <c r="C2" s="149"/>
      <c r="D2" s="149"/>
      <c r="E2" s="149"/>
      <c r="F2" s="149"/>
    </row>
    <row r="3" spans="1:6">
      <c r="A3" s="150" t="s">
        <v>97</v>
      </c>
      <c r="B3" s="152" t="s">
        <v>96</v>
      </c>
      <c r="C3" s="173" t="s">
        <v>95</v>
      </c>
      <c r="D3" s="152" t="s">
        <v>128</v>
      </c>
      <c r="E3" s="154" t="s">
        <v>94</v>
      </c>
      <c r="F3" s="146" t="s">
        <v>93</v>
      </c>
    </row>
    <row r="4" spans="1:6" ht="12.75" customHeight="1" thickBot="1">
      <c r="A4" s="151"/>
      <c r="B4" s="153"/>
      <c r="C4" s="174"/>
      <c r="D4" s="153"/>
      <c r="E4" s="155"/>
      <c r="F4" s="147"/>
    </row>
    <row r="5" spans="1:6" ht="13.5" thickBot="1">
      <c r="A5" s="7">
        <v>1</v>
      </c>
      <c r="B5" s="8">
        <v>2</v>
      </c>
      <c r="C5" s="8">
        <v>3</v>
      </c>
      <c r="D5" s="8">
        <v>4</v>
      </c>
      <c r="E5" s="8">
        <v>5</v>
      </c>
      <c r="F5" s="9">
        <v>6</v>
      </c>
    </row>
    <row r="6" spans="1:6" ht="13.5" thickBot="1">
      <c r="A6" s="10"/>
      <c r="B6" s="11"/>
      <c r="C6" s="172" t="s">
        <v>92</v>
      </c>
      <c r="D6" s="13">
        <f>+D7+D21+D35+D46+D59+D88+D93+D98+D126+D129+D132+D197+D217+D270+D260+D305+D347+D379+D374</f>
        <v>61523397.159999996</v>
      </c>
      <c r="E6" s="13">
        <f>+E7+E21+E35+E46+E59+E88+E93+E98+E126+E129+E132+E197+E217+E270+E260+E305+E347+E379+E374</f>
        <v>27694633.910000004</v>
      </c>
      <c r="F6" s="67">
        <f t="shared" ref="F6:F26" si="0">E6/D6*100</f>
        <v>45.014799553373699</v>
      </c>
    </row>
    <row r="7" spans="1:6" ht="13.5" thickBot="1">
      <c r="A7" s="14" t="s">
        <v>99</v>
      </c>
      <c r="B7" s="11"/>
      <c r="C7" s="12" t="s">
        <v>91</v>
      </c>
      <c r="D7" s="13">
        <f>D8+D12+D16</f>
        <v>287774.16000000003</v>
      </c>
      <c r="E7" s="13">
        <f>E8+E12+E16</f>
        <v>268007.16000000003</v>
      </c>
      <c r="F7" s="67">
        <f t="shared" si="0"/>
        <v>93.131071948919939</v>
      </c>
    </row>
    <row r="8" spans="1:6">
      <c r="A8" s="15"/>
      <c r="B8" s="16" t="s">
        <v>100</v>
      </c>
      <c r="C8" s="17" t="s">
        <v>90</v>
      </c>
      <c r="D8" s="18">
        <f t="shared" ref="D8:E10" si="1">D9</f>
        <v>12800</v>
      </c>
      <c r="E8" s="156">
        <f t="shared" si="1"/>
        <v>0</v>
      </c>
      <c r="F8" s="19">
        <f t="shared" si="0"/>
        <v>0</v>
      </c>
    </row>
    <row r="9" spans="1:6">
      <c r="A9" s="15"/>
      <c r="B9" s="20"/>
      <c r="C9" s="21" t="s">
        <v>5</v>
      </c>
      <c r="D9" s="22">
        <f t="shared" si="1"/>
        <v>12800</v>
      </c>
      <c r="E9" s="113">
        <f t="shared" si="1"/>
        <v>0</v>
      </c>
      <c r="F9" s="24">
        <f t="shared" si="0"/>
        <v>0</v>
      </c>
    </row>
    <row r="10" spans="1:6">
      <c r="A10" s="15"/>
      <c r="B10" s="20"/>
      <c r="C10" s="21" t="s">
        <v>4</v>
      </c>
      <c r="D10" s="113">
        <f t="shared" si="1"/>
        <v>12800</v>
      </c>
      <c r="E10" s="113">
        <f t="shared" si="1"/>
        <v>0</v>
      </c>
      <c r="F10" s="24">
        <f t="shared" si="0"/>
        <v>0</v>
      </c>
    </row>
    <row r="11" spans="1:6">
      <c r="A11" s="15"/>
      <c r="B11" s="20"/>
      <c r="C11" s="21" t="s">
        <v>3</v>
      </c>
      <c r="D11" s="26">
        <v>12800</v>
      </c>
      <c r="E11" s="157">
        <v>0</v>
      </c>
      <c r="F11" s="27">
        <f t="shared" si="0"/>
        <v>0</v>
      </c>
    </row>
    <row r="12" spans="1:6">
      <c r="A12" s="15"/>
      <c r="B12" s="28" t="s">
        <v>101</v>
      </c>
      <c r="C12" s="21" t="s">
        <v>89</v>
      </c>
      <c r="D12" s="29">
        <f t="shared" ref="D12:E14" si="2">D13</f>
        <v>16000</v>
      </c>
      <c r="E12" s="113">
        <f t="shared" si="2"/>
        <v>9033</v>
      </c>
      <c r="F12" s="24">
        <f t="shared" si="0"/>
        <v>56.456249999999997</v>
      </c>
    </row>
    <row r="13" spans="1:6">
      <c r="A13" s="15"/>
      <c r="B13" s="20"/>
      <c r="C13" s="21" t="s">
        <v>5</v>
      </c>
      <c r="D13" s="22">
        <f t="shared" si="2"/>
        <v>16000</v>
      </c>
      <c r="E13" s="113">
        <f t="shared" si="2"/>
        <v>9033</v>
      </c>
      <c r="F13" s="24">
        <f t="shared" si="0"/>
        <v>56.456249999999997</v>
      </c>
    </row>
    <row r="14" spans="1:6">
      <c r="A14" s="15"/>
      <c r="B14" s="20"/>
      <c r="C14" s="21" t="s">
        <v>4</v>
      </c>
      <c r="D14" s="113">
        <f t="shared" si="2"/>
        <v>16000</v>
      </c>
      <c r="E14" s="113">
        <f t="shared" si="2"/>
        <v>9033</v>
      </c>
      <c r="F14" s="23">
        <f t="shared" si="0"/>
        <v>56.456249999999997</v>
      </c>
    </row>
    <row r="15" spans="1:6">
      <c r="A15" s="15"/>
      <c r="B15" s="20"/>
      <c r="C15" s="21" t="s">
        <v>3</v>
      </c>
      <c r="D15" s="113">
        <v>16000</v>
      </c>
      <c r="E15" s="113">
        <v>9033</v>
      </c>
      <c r="F15" s="23">
        <f t="shared" si="0"/>
        <v>56.456249999999997</v>
      </c>
    </row>
    <row r="16" spans="1:6">
      <c r="A16" s="15"/>
      <c r="B16" s="28" t="s">
        <v>102</v>
      </c>
      <c r="C16" s="21" t="s">
        <v>46</v>
      </c>
      <c r="D16" s="22">
        <f>D17</f>
        <v>258974.16</v>
      </c>
      <c r="E16" s="136">
        <f>E17</f>
        <v>258974.16</v>
      </c>
      <c r="F16" s="24">
        <f t="shared" si="0"/>
        <v>100</v>
      </c>
    </row>
    <row r="17" spans="1:15">
      <c r="A17" s="31"/>
      <c r="B17" s="32"/>
      <c r="C17" s="21" t="s">
        <v>5</v>
      </c>
      <c r="D17" s="22">
        <f>D18+D19</f>
        <v>258974.16</v>
      </c>
      <c r="E17" s="113">
        <f>E18+E19</f>
        <v>258974.16</v>
      </c>
      <c r="F17" s="24">
        <f t="shared" si="0"/>
        <v>100</v>
      </c>
    </row>
    <row r="18" spans="1:15">
      <c r="A18" s="31"/>
      <c r="B18" s="8"/>
      <c r="C18" s="21" t="s">
        <v>4</v>
      </c>
      <c r="D18" s="113">
        <f>D20</f>
        <v>256256.19</v>
      </c>
      <c r="E18" s="113">
        <f>E20</f>
        <v>256256.19</v>
      </c>
      <c r="F18" s="23">
        <f t="shared" si="0"/>
        <v>100</v>
      </c>
    </row>
    <row r="19" spans="1:15">
      <c r="A19" s="31"/>
      <c r="B19" s="8"/>
      <c r="C19" s="21" t="s">
        <v>18</v>
      </c>
      <c r="D19" s="113">
        <v>2717.97</v>
      </c>
      <c r="E19" s="113">
        <v>2717.97</v>
      </c>
      <c r="F19" s="23">
        <f t="shared" si="0"/>
        <v>100</v>
      </c>
    </row>
    <row r="20" spans="1:15" ht="13.5" thickBot="1">
      <c r="A20" s="31"/>
      <c r="B20" s="8"/>
      <c r="C20" s="25" t="s">
        <v>3</v>
      </c>
      <c r="D20" s="34">
        <v>256256.19</v>
      </c>
      <c r="E20" s="157">
        <v>256256.19</v>
      </c>
      <c r="F20" s="27">
        <f t="shared" si="0"/>
        <v>100</v>
      </c>
      <c r="O20" s="2"/>
    </row>
    <row r="21" spans="1:15" ht="13.5" thickBot="1">
      <c r="A21" s="10">
        <v>600</v>
      </c>
      <c r="B21" s="35"/>
      <c r="C21" s="12" t="s">
        <v>88</v>
      </c>
      <c r="D21" s="13">
        <f>+D28+D22+D25</f>
        <v>7221650</v>
      </c>
      <c r="E21" s="13">
        <f>+E28+E22+E25</f>
        <v>360694.26</v>
      </c>
      <c r="F21" s="67">
        <f t="shared" si="0"/>
        <v>4.9946239432816597</v>
      </c>
    </row>
    <row r="22" spans="1:15">
      <c r="A22" s="31"/>
      <c r="B22" s="36">
        <v>60013</v>
      </c>
      <c r="C22" s="37" t="s">
        <v>87</v>
      </c>
      <c r="D22" s="38">
        <f>+D23</f>
        <v>670000</v>
      </c>
      <c r="E22" s="156">
        <f>+E23</f>
        <v>0</v>
      </c>
      <c r="F22" s="19">
        <f t="shared" si="0"/>
        <v>0</v>
      </c>
    </row>
    <row r="23" spans="1:15">
      <c r="A23" s="31"/>
      <c r="B23" s="39"/>
      <c r="C23" s="40" t="s">
        <v>66</v>
      </c>
      <c r="D23" s="29">
        <f>+D24</f>
        <v>670000</v>
      </c>
      <c r="E23" s="113">
        <f>+E24</f>
        <v>0</v>
      </c>
      <c r="F23" s="24">
        <f t="shared" si="0"/>
        <v>0</v>
      </c>
    </row>
    <row r="24" spans="1:15">
      <c r="A24" s="31"/>
      <c r="B24" s="39"/>
      <c r="C24" s="33" t="s">
        <v>85</v>
      </c>
      <c r="D24" s="34">
        <v>670000</v>
      </c>
      <c r="E24" s="157">
        <v>0</v>
      </c>
      <c r="F24" s="24">
        <f t="shared" si="0"/>
        <v>0</v>
      </c>
    </row>
    <row r="25" spans="1:15">
      <c r="A25" s="31"/>
      <c r="B25" s="41">
        <v>60014</v>
      </c>
      <c r="C25" s="40" t="s">
        <v>86</v>
      </c>
      <c r="D25" s="29">
        <f>+D26</f>
        <v>948000</v>
      </c>
      <c r="E25" s="113">
        <f>+E26</f>
        <v>0</v>
      </c>
      <c r="F25" s="24">
        <f t="shared" si="0"/>
        <v>0</v>
      </c>
    </row>
    <row r="26" spans="1:15">
      <c r="A26" s="31"/>
      <c r="B26" s="42"/>
      <c r="C26" s="40" t="s">
        <v>12</v>
      </c>
      <c r="D26" s="29">
        <f>D27</f>
        <v>948000</v>
      </c>
      <c r="E26" s="113">
        <f>E27</f>
        <v>0</v>
      </c>
      <c r="F26" s="24">
        <f t="shared" si="0"/>
        <v>0</v>
      </c>
    </row>
    <row r="27" spans="1:15">
      <c r="A27" s="31"/>
      <c r="B27" s="42"/>
      <c r="C27" s="33" t="s">
        <v>85</v>
      </c>
      <c r="D27" s="34">
        <v>948000</v>
      </c>
      <c r="E27" s="157">
        <v>0</v>
      </c>
      <c r="F27" s="27">
        <v>100</v>
      </c>
    </row>
    <row r="28" spans="1:15">
      <c r="A28" s="43"/>
      <c r="B28" s="41">
        <v>60016</v>
      </c>
      <c r="C28" s="40" t="s">
        <v>84</v>
      </c>
      <c r="D28" s="44">
        <f>+D30+D33</f>
        <v>5603650</v>
      </c>
      <c r="E28" s="86">
        <f>+E30+E33</f>
        <v>360694.26</v>
      </c>
      <c r="F28" s="24">
        <f t="shared" ref="F28:F62" si="3">E28/D28*100</f>
        <v>6.4367735315374803</v>
      </c>
    </row>
    <row r="29" spans="1:15">
      <c r="A29" s="43"/>
      <c r="B29" s="42"/>
      <c r="C29" s="40" t="s">
        <v>5</v>
      </c>
      <c r="D29" s="44">
        <f>+D30</f>
        <v>616650</v>
      </c>
      <c r="E29" s="86">
        <f>+E30</f>
        <v>235737.31</v>
      </c>
      <c r="F29" s="24">
        <f t="shared" si="3"/>
        <v>38.228705100137837</v>
      </c>
    </row>
    <row r="30" spans="1:15">
      <c r="A30" s="43"/>
      <c r="B30" s="42"/>
      <c r="C30" s="21" t="s">
        <v>4</v>
      </c>
      <c r="D30" s="86">
        <f>+D31+D32</f>
        <v>616650</v>
      </c>
      <c r="E30" s="86">
        <f>+E31+E32</f>
        <v>235737.31</v>
      </c>
      <c r="F30" s="23">
        <f t="shared" si="3"/>
        <v>38.228705100137837</v>
      </c>
    </row>
    <row r="31" spans="1:15">
      <c r="A31" s="43"/>
      <c r="B31" s="42"/>
      <c r="C31" s="21" t="s">
        <v>3</v>
      </c>
      <c r="D31" s="86">
        <v>609550</v>
      </c>
      <c r="E31" s="86">
        <v>231737.31</v>
      </c>
      <c r="F31" s="23">
        <f t="shared" si="3"/>
        <v>38.017768845869902</v>
      </c>
    </row>
    <row r="32" spans="1:15">
      <c r="A32" s="43"/>
      <c r="B32" s="42"/>
      <c r="C32" s="21" t="s">
        <v>18</v>
      </c>
      <c r="D32" s="86">
        <v>7100</v>
      </c>
      <c r="E32" s="86">
        <v>4000</v>
      </c>
      <c r="F32" s="23">
        <f t="shared" si="3"/>
        <v>56.338028169014088</v>
      </c>
    </row>
    <row r="33" spans="1:6">
      <c r="A33" s="43"/>
      <c r="B33" s="42"/>
      <c r="C33" s="40" t="s">
        <v>12</v>
      </c>
      <c r="D33" s="44">
        <f>+D34</f>
        <v>4987000</v>
      </c>
      <c r="E33" s="86">
        <f>+E34</f>
        <v>124956.95</v>
      </c>
      <c r="F33" s="24">
        <f t="shared" si="3"/>
        <v>2.5056536996190095</v>
      </c>
    </row>
    <row r="34" spans="1:6" ht="13.5" thickBot="1">
      <c r="A34" s="43"/>
      <c r="B34" s="42"/>
      <c r="C34" s="33" t="s">
        <v>0</v>
      </c>
      <c r="D34" s="45">
        <v>4987000</v>
      </c>
      <c r="E34" s="92">
        <v>124956.95</v>
      </c>
      <c r="F34" s="27">
        <f t="shared" si="3"/>
        <v>2.5056536996190095</v>
      </c>
    </row>
    <row r="35" spans="1:6" ht="13.5" thickBot="1">
      <c r="A35" s="10">
        <v>700</v>
      </c>
      <c r="B35" s="35"/>
      <c r="C35" s="12" t="s">
        <v>83</v>
      </c>
      <c r="D35" s="46">
        <f>+D36+D43</f>
        <v>2318000</v>
      </c>
      <c r="E35" s="46">
        <f>+E36+E43</f>
        <v>868012.9</v>
      </c>
      <c r="F35" s="67">
        <f t="shared" si="3"/>
        <v>37.446630716134599</v>
      </c>
    </row>
    <row r="36" spans="1:6">
      <c r="A36" s="47"/>
      <c r="B36" s="48">
        <v>70005</v>
      </c>
      <c r="C36" s="49" t="s">
        <v>82</v>
      </c>
      <c r="D36" s="50">
        <f>+D38+D41</f>
        <v>593000</v>
      </c>
      <c r="E36" s="158">
        <f>+E38+E41</f>
        <v>47880.18</v>
      </c>
      <c r="F36" s="19">
        <f t="shared" si="3"/>
        <v>8.0742293423271505</v>
      </c>
    </row>
    <row r="37" spans="1:6">
      <c r="A37" s="43"/>
      <c r="B37" s="42"/>
      <c r="C37" s="40" t="s">
        <v>5</v>
      </c>
      <c r="D37" s="44">
        <f>+D38</f>
        <v>143000</v>
      </c>
      <c r="E37" s="86">
        <f>+E38</f>
        <v>40290.18</v>
      </c>
      <c r="F37" s="24">
        <f t="shared" si="3"/>
        <v>28.174951048951048</v>
      </c>
    </row>
    <row r="38" spans="1:6">
      <c r="A38" s="43"/>
      <c r="B38" s="42"/>
      <c r="C38" s="21" t="s">
        <v>4</v>
      </c>
      <c r="D38" s="86">
        <f>SUM(D39:D40)</f>
        <v>143000</v>
      </c>
      <c r="E38" s="86">
        <f>SUM(E39:E40)</f>
        <v>40290.18</v>
      </c>
      <c r="F38" s="24">
        <f t="shared" si="3"/>
        <v>28.174951048951048</v>
      </c>
    </row>
    <row r="39" spans="1:6">
      <c r="A39" s="43"/>
      <c r="B39" s="42"/>
      <c r="C39" s="21" t="s">
        <v>18</v>
      </c>
      <c r="D39" s="86">
        <v>1500</v>
      </c>
      <c r="E39" s="86">
        <v>1500</v>
      </c>
      <c r="F39" s="24">
        <f t="shared" si="3"/>
        <v>100</v>
      </c>
    </row>
    <row r="40" spans="1:6">
      <c r="A40" s="43"/>
      <c r="B40" s="42"/>
      <c r="C40" s="21" t="s">
        <v>3</v>
      </c>
      <c r="D40" s="86">
        <v>141500</v>
      </c>
      <c r="E40" s="86">
        <v>38790.18</v>
      </c>
      <c r="F40" s="24">
        <f t="shared" si="3"/>
        <v>27.413554770318022</v>
      </c>
    </row>
    <row r="41" spans="1:6">
      <c r="A41" s="43"/>
      <c r="B41" s="42"/>
      <c r="C41" s="40" t="s">
        <v>12</v>
      </c>
      <c r="D41" s="44">
        <f>+D42</f>
        <v>450000</v>
      </c>
      <c r="E41" s="86">
        <f>+E42</f>
        <v>7590</v>
      </c>
      <c r="F41" s="24">
        <f t="shared" si="3"/>
        <v>1.6866666666666665</v>
      </c>
    </row>
    <row r="42" spans="1:6">
      <c r="A42" s="43"/>
      <c r="B42" s="42"/>
      <c r="C42" s="33" t="s">
        <v>56</v>
      </c>
      <c r="D42" s="45">
        <v>450000</v>
      </c>
      <c r="E42" s="92">
        <v>7590</v>
      </c>
      <c r="F42" s="24">
        <f t="shared" si="3"/>
        <v>1.6866666666666665</v>
      </c>
    </row>
    <row r="43" spans="1:6">
      <c r="A43" s="43"/>
      <c r="B43" s="41">
        <v>70021</v>
      </c>
      <c r="C43" s="40" t="s">
        <v>81</v>
      </c>
      <c r="D43" s="44">
        <f>SUM(D44)</f>
        <v>1725000</v>
      </c>
      <c r="E43" s="86">
        <f>SUM(E44)</f>
        <v>820132.72</v>
      </c>
      <c r="F43" s="24">
        <f t="shared" si="3"/>
        <v>47.543925797101451</v>
      </c>
    </row>
    <row r="44" spans="1:6">
      <c r="A44" s="43"/>
      <c r="B44" s="42"/>
      <c r="C44" s="37" t="s">
        <v>5</v>
      </c>
      <c r="D44" s="44">
        <f>+D45</f>
        <v>1725000</v>
      </c>
      <c r="E44" s="86">
        <f>+E45</f>
        <v>820132.72</v>
      </c>
      <c r="F44" s="24">
        <f t="shared" si="3"/>
        <v>47.543925797101451</v>
      </c>
    </row>
    <row r="45" spans="1:6" ht="13.5" thickBot="1">
      <c r="A45" s="43"/>
      <c r="B45" s="42"/>
      <c r="C45" s="33" t="s">
        <v>4</v>
      </c>
      <c r="D45" s="45">
        <v>1725000</v>
      </c>
      <c r="E45" s="92">
        <v>820132.72</v>
      </c>
      <c r="F45" s="51">
        <f t="shared" si="3"/>
        <v>47.543925797101451</v>
      </c>
    </row>
    <row r="46" spans="1:6" ht="13.5" thickBot="1">
      <c r="A46" s="10">
        <v>710</v>
      </c>
      <c r="B46" s="35"/>
      <c r="C46" s="11" t="s">
        <v>103</v>
      </c>
      <c r="D46" s="46">
        <f>SUM(D52,D47)</f>
        <v>459500</v>
      </c>
      <c r="E46" s="46">
        <f>SUM(E52,E47)</f>
        <v>67614.41</v>
      </c>
      <c r="F46" s="78">
        <f>E46/D46*100</f>
        <v>14.714779107725789</v>
      </c>
    </row>
    <row r="47" spans="1:6">
      <c r="A47" s="7"/>
      <c r="B47" s="52">
        <v>71004</v>
      </c>
      <c r="C47" s="37" t="s">
        <v>80</v>
      </c>
      <c r="D47" s="53">
        <f>SUM(D51,D49)</f>
        <v>226500</v>
      </c>
      <c r="E47" s="106">
        <f>SUM(E51,E49)</f>
        <v>17339.53</v>
      </c>
      <c r="F47" s="19">
        <f>E47/D47*100</f>
        <v>7.6554216335540843</v>
      </c>
    </row>
    <row r="48" spans="1:6">
      <c r="A48" s="7"/>
      <c r="B48" s="54"/>
      <c r="C48" s="40" t="s">
        <v>5</v>
      </c>
      <c r="D48" s="44">
        <f>SUM(D49)</f>
        <v>219500</v>
      </c>
      <c r="E48" s="86">
        <f>SUM(E49)</f>
        <v>15688.65</v>
      </c>
      <c r="F48" s="24">
        <f t="shared" si="3"/>
        <v>7.1474487471526196</v>
      </c>
    </row>
    <row r="49" spans="1:12">
      <c r="A49" s="7"/>
      <c r="B49" s="55"/>
      <c r="C49" s="21" t="s">
        <v>4</v>
      </c>
      <c r="D49" s="86">
        <f>D50</f>
        <v>219500</v>
      </c>
      <c r="E49" s="86">
        <f>E50</f>
        <v>15688.65</v>
      </c>
      <c r="F49" s="23">
        <f t="shared" si="3"/>
        <v>7.1474487471526196</v>
      </c>
    </row>
    <row r="50" spans="1:12">
      <c r="A50" s="7"/>
      <c r="B50" s="55"/>
      <c r="C50" s="21" t="s">
        <v>3</v>
      </c>
      <c r="D50" s="86">
        <v>219500</v>
      </c>
      <c r="E50" s="86">
        <v>15688.65</v>
      </c>
      <c r="F50" s="19">
        <f t="shared" si="3"/>
        <v>7.1474487471526196</v>
      </c>
    </row>
    <row r="51" spans="1:12">
      <c r="A51" s="7"/>
      <c r="B51" s="52"/>
      <c r="C51" s="21" t="s">
        <v>25</v>
      </c>
      <c r="D51" s="86">
        <v>7000</v>
      </c>
      <c r="E51" s="86">
        <v>1650.88</v>
      </c>
      <c r="F51" s="24">
        <f t="shared" si="3"/>
        <v>23.584000000000003</v>
      </c>
    </row>
    <row r="52" spans="1:12">
      <c r="A52" s="7"/>
      <c r="B52" s="54">
        <v>71035</v>
      </c>
      <c r="C52" s="40" t="s">
        <v>79</v>
      </c>
      <c r="D52" s="44">
        <f>SUM(D53,D56)</f>
        <v>233000</v>
      </c>
      <c r="E52" s="86">
        <f>SUM(E53,E56)</f>
        <v>50274.879999999997</v>
      </c>
      <c r="F52" s="24">
        <f t="shared" si="3"/>
        <v>21.577201716738195</v>
      </c>
    </row>
    <row r="53" spans="1:12">
      <c r="A53" s="7"/>
      <c r="B53" s="56"/>
      <c r="C53" s="57" t="s">
        <v>5</v>
      </c>
      <c r="D53" s="44">
        <f>+D54</f>
        <v>133000</v>
      </c>
      <c r="E53" s="86">
        <f>+E54</f>
        <v>50274.879999999997</v>
      </c>
      <c r="F53" s="24">
        <f t="shared" si="3"/>
        <v>37.80066165413534</v>
      </c>
    </row>
    <row r="54" spans="1:12">
      <c r="A54" s="7"/>
      <c r="B54" s="58"/>
      <c r="C54" s="21" t="s">
        <v>4</v>
      </c>
      <c r="D54" s="86">
        <f>+D55</f>
        <v>133000</v>
      </c>
      <c r="E54" s="86">
        <f>+E55</f>
        <v>50274.879999999997</v>
      </c>
      <c r="F54" s="24">
        <f t="shared" si="3"/>
        <v>37.80066165413534</v>
      </c>
      <c r="L54" s="3"/>
    </row>
    <row r="55" spans="1:12">
      <c r="A55" s="7"/>
      <c r="B55" s="58"/>
      <c r="C55" s="21" t="s">
        <v>3</v>
      </c>
      <c r="D55" s="86">
        <v>133000</v>
      </c>
      <c r="E55" s="86">
        <v>50274.879999999997</v>
      </c>
      <c r="F55" s="24">
        <f t="shared" si="3"/>
        <v>37.80066165413534</v>
      </c>
    </row>
    <row r="56" spans="1:12">
      <c r="A56" s="7"/>
      <c r="B56" s="58"/>
      <c r="C56" s="57" t="s">
        <v>12</v>
      </c>
      <c r="D56" s="53">
        <f>+D57</f>
        <v>100000</v>
      </c>
      <c r="E56" s="106">
        <f>+E57</f>
        <v>0</v>
      </c>
      <c r="F56" s="24">
        <f t="shared" si="3"/>
        <v>0</v>
      </c>
    </row>
    <row r="57" spans="1:12">
      <c r="A57" s="60"/>
      <c r="B57" s="61"/>
      <c r="C57" s="59" t="s">
        <v>0</v>
      </c>
      <c r="D57" s="53">
        <v>100000</v>
      </c>
      <c r="E57" s="106">
        <v>0</v>
      </c>
      <c r="F57" s="24">
        <f t="shared" si="3"/>
        <v>0</v>
      </c>
    </row>
    <row r="58" spans="1:12" ht="13.5" thickBot="1">
      <c r="A58" s="62"/>
      <c r="B58" s="5"/>
      <c r="C58" s="5"/>
      <c r="D58" s="63"/>
      <c r="E58" s="63"/>
      <c r="F58" s="26"/>
    </row>
    <row r="59" spans="1:12" ht="13.5" thickBot="1">
      <c r="A59" s="64">
        <v>750</v>
      </c>
      <c r="B59" s="35"/>
      <c r="C59" s="65" t="s">
        <v>78</v>
      </c>
      <c r="D59" s="66">
        <f>SUM(D60,D64,D69,D77,D82)</f>
        <v>5390889</v>
      </c>
      <c r="E59" s="13">
        <f>SUM(E60+E64+E69+E77+E82)</f>
        <v>2673407.6</v>
      </c>
      <c r="F59" s="67">
        <f t="shared" si="3"/>
        <v>49.591219555809815</v>
      </c>
    </row>
    <row r="60" spans="1:12" ht="13.5" thickBot="1">
      <c r="A60" s="31"/>
      <c r="B60" s="36">
        <v>75011</v>
      </c>
      <c r="C60" s="37" t="s">
        <v>77</v>
      </c>
      <c r="D60" s="53">
        <f>+D62</f>
        <v>153712</v>
      </c>
      <c r="E60" s="106">
        <f>+E62</f>
        <v>71100</v>
      </c>
      <c r="F60" s="27">
        <f t="shared" si="3"/>
        <v>46.255334651816383</v>
      </c>
    </row>
    <row r="61" spans="1:12" ht="14.25" customHeight="1">
      <c r="A61" s="31"/>
      <c r="B61" s="42"/>
      <c r="C61" s="40" t="s">
        <v>5</v>
      </c>
      <c r="D61" s="44">
        <f>+D62</f>
        <v>153712</v>
      </c>
      <c r="E61" s="86">
        <f>+E62</f>
        <v>71100</v>
      </c>
      <c r="F61" s="75">
        <f t="shared" si="3"/>
        <v>46.255334651816383</v>
      </c>
    </row>
    <row r="62" spans="1:12">
      <c r="A62" s="31"/>
      <c r="B62" s="42"/>
      <c r="C62" s="21" t="s">
        <v>4</v>
      </c>
      <c r="D62" s="44">
        <f>SUM(D63:D63)</f>
        <v>153712</v>
      </c>
      <c r="E62" s="86">
        <f>SUM(E63:E63)</f>
        <v>71100</v>
      </c>
      <c r="F62" s="24">
        <f t="shared" si="3"/>
        <v>46.255334651816383</v>
      </c>
    </row>
    <row r="63" spans="1:12">
      <c r="A63" s="31"/>
      <c r="B63" s="42"/>
      <c r="C63" s="33" t="s">
        <v>18</v>
      </c>
      <c r="D63" s="45">
        <v>153712</v>
      </c>
      <c r="E63" s="92">
        <v>71100</v>
      </c>
      <c r="F63" s="27">
        <f t="shared" ref="F63:F93" si="4">E63/D63*100</f>
        <v>46.255334651816383</v>
      </c>
    </row>
    <row r="64" spans="1:12">
      <c r="A64" s="31"/>
      <c r="B64" s="41">
        <v>75022</v>
      </c>
      <c r="C64" s="40" t="s">
        <v>76</v>
      </c>
      <c r="D64" s="44">
        <f>+D65</f>
        <v>187632</v>
      </c>
      <c r="E64" s="86">
        <f>+E65</f>
        <v>84092.1</v>
      </c>
      <c r="F64" s="24">
        <f t="shared" si="4"/>
        <v>44.817568431824</v>
      </c>
    </row>
    <row r="65" spans="1:6">
      <c r="A65" s="31"/>
      <c r="B65" s="42"/>
      <c r="C65" s="40" t="s">
        <v>5</v>
      </c>
      <c r="D65" s="44">
        <f>+D66+D68</f>
        <v>187632</v>
      </c>
      <c r="E65" s="86">
        <f>+E66+E68</f>
        <v>84092.1</v>
      </c>
      <c r="F65" s="24">
        <f t="shared" si="4"/>
        <v>44.817568431824</v>
      </c>
    </row>
    <row r="66" spans="1:6">
      <c r="A66" s="31"/>
      <c r="B66" s="42"/>
      <c r="C66" s="21" t="s">
        <v>4</v>
      </c>
      <c r="D66" s="86">
        <f>+D67</f>
        <v>9000</v>
      </c>
      <c r="E66" s="86">
        <f>+E67</f>
        <v>1913.61</v>
      </c>
      <c r="F66" s="23">
        <f t="shared" si="4"/>
        <v>21.262333333333334</v>
      </c>
    </row>
    <row r="67" spans="1:6">
      <c r="A67" s="31"/>
      <c r="B67" s="42"/>
      <c r="C67" s="21" t="s">
        <v>3</v>
      </c>
      <c r="D67" s="86">
        <v>9000</v>
      </c>
      <c r="E67" s="86">
        <v>1913.61</v>
      </c>
      <c r="F67" s="23">
        <f t="shared" si="4"/>
        <v>21.262333333333334</v>
      </c>
    </row>
    <row r="68" spans="1:6">
      <c r="A68" s="31"/>
      <c r="B68" s="42"/>
      <c r="C68" s="21" t="s">
        <v>25</v>
      </c>
      <c r="D68" s="86">
        <v>178632</v>
      </c>
      <c r="E68" s="86">
        <v>82178.490000000005</v>
      </c>
      <c r="F68" s="23">
        <f t="shared" si="4"/>
        <v>46.00434972457343</v>
      </c>
    </row>
    <row r="69" spans="1:6">
      <c r="A69" s="43"/>
      <c r="B69" s="41">
        <v>75023</v>
      </c>
      <c r="C69" s="40" t="s">
        <v>75</v>
      </c>
      <c r="D69" s="44">
        <f>+D70+D75</f>
        <v>4276805</v>
      </c>
      <c r="E69" s="86">
        <f>+E70+E75</f>
        <v>2041177.8800000001</v>
      </c>
      <c r="F69" s="24">
        <f t="shared" si="4"/>
        <v>47.726699720936544</v>
      </c>
    </row>
    <row r="70" spans="1:6">
      <c r="A70" s="43"/>
      <c r="B70" s="42"/>
      <c r="C70" s="40" t="s">
        <v>74</v>
      </c>
      <c r="D70" s="44">
        <f>+D71+D74</f>
        <v>4245905</v>
      </c>
      <c r="E70" s="86">
        <f>+E71+E74</f>
        <v>2041177.8800000001</v>
      </c>
      <c r="F70" s="24">
        <f t="shared" si="4"/>
        <v>48.074035570744051</v>
      </c>
    </row>
    <row r="71" spans="1:6">
      <c r="A71" s="31"/>
      <c r="B71" s="42"/>
      <c r="C71" s="33" t="s">
        <v>4</v>
      </c>
      <c r="D71" s="45">
        <f>SUM(D72:D73)</f>
        <v>4175821</v>
      </c>
      <c r="E71" s="92">
        <f>SUM(E72:E73)</f>
        <v>2005563.81</v>
      </c>
      <c r="F71" s="27">
        <f t="shared" si="4"/>
        <v>48.028011976567001</v>
      </c>
    </row>
    <row r="72" spans="1:6">
      <c r="A72" s="31"/>
      <c r="B72" s="42"/>
      <c r="C72" s="21" t="s">
        <v>18</v>
      </c>
      <c r="D72" s="86">
        <v>3375788</v>
      </c>
      <c r="E72" s="86">
        <v>1578866.81</v>
      </c>
      <c r="F72" s="23">
        <f t="shared" si="4"/>
        <v>46.770318811489346</v>
      </c>
    </row>
    <row r="73" spans="1:6">
      <c r="A73" s="31"/>
      <c r="B73" s="42"/>
      <c r="C73" s="21" t="s">
        <v>3</v>
      </c>
      <c r="D73" s="86">
        <v>800033</v>
      </c>
      <c r="E73" s="86">
        <v>426697</v>
      </c>
      <c r="F73" s="23">
        <f t="shared" si="4"/>
        <v>53.334924934346461</v>
      </c>
    </row>
    <row r="74" spans="1:6">
      <c r="A74" s="31"/>
      <c r="B74" s="42"/>
      <c r="C74" s="21" t="s">
        <v>54</v>
      </c>
      <c r="D74" s="86">
        <v>70084</v>
      </c>
      <c r="E74" s="86">
        <v>35614.07</v>
      </c>
      <c r="F74" s="23">
        <f t="shared" si="4"/>
        <v>50.816263341133492</v>
      </c>
    </row>
    <row r="75" spans="1:6">
      <c r="A75" s="31"/>
      <c r="B75" s="42"/>
      <c r="C75" s="40" t="s">
        <v>12</v>
      </c>
      <c r="D75" s="44">
        <f>+D76</f>
        <v>30900</v>
      </c>
      <c r="E75" s="86">
        <f>+E76</f>
        <v>0</v>
      </c>
      <c r="F75" s="24">
        <f t="shared" si="4"/>
        <v>0</v>
      </c>
    </row>
    <row r="76" spans="1:6">
      <c r="A76" s="31"/>
      <c r="B76" s="42"/>
      <c r="C76" s="33" t="s">
        <v>0</v>
      </c>
      <c r="D76" s="44">
        <v>30900</v>
      </c>
      <c r="E76" s="92">
        <v>0</v>
      </c>
      <c r="F76" s="27">
        <f t="shared" si="4"/>
        <v>0</v>
      </c>
    </row>
    <row r="77" spans="1:6" ht="15" customHeight="1">
      <c r="A77" s="31"/>
      <c r="B77" s="41">
        <v>75075</v>
      </c>
      <c r="C77" s="40" t="s">
        <v>73</v>
      </c>
      <c r="D77" s="45">
        <f>+D78</f>
        <v>97300</v>
      </c>
      <c r="E77" s="86">
        <f>+E78</f>
        <v>77535.19</v>
      </c>
      <c r="F77" s="24">
        <f t="shared" si="4"/>
        <v>79.686731757451184</v>
      </c>
    </row>
    <row r="78" spans="1:6">
      <c r="A78" s="31"/>
      <c r="B78" s="42"/>
      <c r="C78" s="40" t="s">
        <v>5</v>
      </c>
      <c r="D78" s="44">
        <f>+D79</f>
        <v>97300</v>
      </c>
      <c r="E78" s="86">
        <f>+E79</f>
        <v>77535.19</v>
      </c>
      <c r="F78" s="24">
        <f t="shared" si="4"/>
        <v>79.686731757451184</v>
      </c>
    </row>
    <row r="79" spans="1:6">
      <c r="A79" s="31"/>
      <c r="B79" s="42"/>
      <c r="C79" s="21" t="s">
        <v>4</v>
      </c>
      <c r="D79" s="86">
        <f>+D81+D80</f>
        <v>97300</v>
      </c>
      <c r="E79" s="86">
        <f>+E81+E80</f>
        <v>77535.19</v>
      </c>
      <c r="F79" s="23">
        <f t="shared" si="4"/>
        <v>79.686731757451184</v>
      </c>
    </row>
    <row r="80" spans="1:6">
      <c r="A80" s="31"/>
      <c r="B80" s="42"/>
      <c r="C80" s="21" t="s">
        <v>3</v>
      </c>
      <c r="D80" s="86">
        <v>86300</v>
      </c>
      <c r="E80" s="86">
        <v>72725.19</v>
      </c>
      <c r="F80" s="23">
        <f t="shared" si="4"/>
        <v>84.270208574739286</v>
      </c>
    </row>
    <row r="81" spans="1:14">
      <c r="A81" s="31"/>
      <c r="B81" s="42"/>
      <c r="C81" s="21" t="s">
        <v>18</v>
      </c>
      <c r="D81" s="86">
        <v>11000</v>
      </c>
      <c r="E81" s="86">
        <v>4810</v>
      </c>
      <c r="F81" s="23">
        <f t="shared" si="4"/>
        <v>43.727272727272727</v>
      </c>
    </row>
    <row r="82" spans="1:14">
      <c r="A82" s="43"/>
      <c r="B82" s="41">
        <v>75085</v>
      </c>
      <c r="C82" s="37" t="s">
        <v>107</v>
      </c>
      <c r="D82" s="53">
        <f>+D83</f>
        <v>675440</v>
      </c>
      <c r="E82" s="106">
        <f>+E83</f>
        <v>399502.43000000005</v>
      </c>
      <c r="F82" s="27">
        <f t="shared" si="4"/>
        <v>59.146990110150433</v>
      </c>
    </row>
    <row r="83" spans="1:14" ht="14.25" customHeight="1">
      <c r="A83" s="43"/>
      <c r="B83" s="42"/>
      <c r="C83" s="98" t="s">
        <v>74</v>
      </c>
      <c r="D83" s="68">
        <f>+D84+D87</f>
        <v>675440</v>
      </c>
      <c r="E83" s="91">
        <f>+E84+E87</f>
        <v>399502.43000000005</v>
      </c>
      <c r="F83" s="27">
        <f t="shared" si="4"/>
        <v>59.146990110150433</v>
      </c>
    </row>
    <row r="84" spans="1:14" ht="14.25" customHeight="1">
      <c r="A84" s="31"/>
      <c r="B84" s="42"/>
      <c r="C84" s="21" t="s">
        <v>4</v>
      </c>
      <c r="D84" s="86">
        <f>SUM(D85:D86)</f>
        <v>674240</v>
      </c>
      <c r="E84" s="86">
        <f>SUM(E85:E86)</f>
        <v>398689.67000000004</v>
      </c>
      <c r="F84" s="23">
        <f t="shared" si="4"/>
        <v>59.131714226388233</v>
      </c>
    </row>
    <row r="85" spans="1:14" ht="14.25" customHeight="1">
      <c r="A85" s="31"/>
      <c r="B85" s="42"/>
      <c r="C85" s="21" t="s">
        <v>18</v>
      </c>
      <c r="D85" s="86">
        <v>619540</v>
      </c>
      <c r="E85" s="86">
        <v>368752.89</v>
      </c>
      <c r="F85" s="23">
        <f t="shared" si="4"/>
        <v>59.520432901830389</v>
      </c>
    </row>
    <row r="86" spans="1:14" ht="14.25" customHeight="1">
      <c r="A86" s="31"/>
      <c r="B86" s="42"/>
      <c r="C86" s="21" t="s">
        <v>3</v>
      </c>
      <c r="D86" s="86">
        <v>54700</v>
      </c>
      <c r="E86" s="86">
        <v>29936.78</v>
      </c>
      <c r="F86" s="23">
        <f t="shared" si="4"/>
        <v>54.729031078610603</v>
      </c>
    </row>
    <row r="87" spans="1:14" ht="13.5" thickBot="1">
      <c r="A87" s="31"/>
      <c r="B87" s="42"/>
      <c r="C87" s="25" t="s">
        <v>54</v>
      </c>
      <c r="D87" s="92">
        <v>1200</v>
      </c>
      <c r="E87" s="92">
        <v>812.76</v>
      </c>
      <c r="F87" s="27">
        <f t="shared" si="4"/>
        <v>67.73</v>
      </c>
    </row>
    <row r="88" spans="1:14" ht="27" customHeight="1" thickBot="1">
      <c r="A88" s="64">
        <v>751</v>
      </c>
      <c r="B88" s="69"/>
      <c r="C88" s="70" t="s">
        <v>125</v>
      </c>
      <c r="D88" s="71">
        <f>D89</f>
        <v>3349</v>
      </c>
      <c r="E88" s="161">
        <f>E89</f>
        <v>0</v>
      </c>
      <c r="F88" s="72">
        <f t="shared" si="4"/>
        <v>0</v>
      </c>
    </row>
    <row r="89" spans="1:14">
      <c r="A89" s="47"/>
      <c r="B89" s="73">
        <v>75101</v>
      </c>
      <c r="C89" s="74" t="s">
        <v>72</v>
      </c>
      <c r="D89" s="50">
        <f>+D90</f>
        <v>3349</v>
      </c>
      <c r="E89" s="158">
        <f>+E90</f>
        <v>0</v>
      </c>
      <c r="F89" s="75">
        <f t="shared" si="4"/>
        <v>0</v>
      </c>
    </row>
    <row r="90" spans="1:14" ht="15" customHeight="1">
      <c r="A90" s="43"/>
      <c r="B90" s="42"/>
      <c r="C90" s="21" t="s">
        <v>5</v>
      </c>
      <c r="D90" s="29">
        <f>+D92</f>
        <v>3349</v>
      </c>
      <c r="E90" s="113">
        <f>+E92</f>
        <v>0</v>
      </c>
      <c r="F90" s="24">
        <f t="shared" si="4"/>
        <v>0</v>
      </c>
    </row>
    <row r="91" spans="1:14" ht="15.75" customHeight="1">
      <c r="A91" s="43"/>
      <c r="B91" s="42"/>
      <c r="C91" s="21" t="s">
        <v>4</v>
      </c>
      <c r="D91" s="86">
        <f>+D92</f>
        <v>3349</v>
      </c>
      <c r="E91" s="86">
        <f>+E92</f>
        <v>0</v>
      </c>
      <c r="F91" s="23">
        <f t="shared" si="4"/>
        <v>0</v>
      </c>
    </row>
    <row r="92" spans="1:14" ht="12.75" customHeight="1" thickBot="1">
      <c r="A92" s="43"/>
      <c r="B92" s="42"/>
      <c r="C92" s="25" t="s">
        <v>3</v>
      </c>
      <c r="D92" s="45">
        <v>3349</v>
      </c>
      <c r="E92" s="92">
        <v>0</v>
      </c>
      <c r="F92" s="27">
        <f t="shared" si="4"/>
        <v>0</v>
      </c>
    </row>
    <row r="93" spans="1:14" ht="13.5" thickBot="1">
      <c r="A93" s="64">
        <v>752</v>
      </c>
      <c r="B93" s="35"/>
      <c r="C93" s="76" t="s">
        <v>71</v>
      </c>
      <c r="D93" s="77">
        <f t="shared" ref="D93:E96" si="5">+D94</f>
        <v>300</v>
      </c>
      <c r="E93" s="46">
        <f t="shared" si="5"/>
        <v>0</v>
      </c>
      <c r="F93" s="78">
        <f t="shared" si="4"/>
        <v>0</v>
      </c>
    </row>
    <row r="94" spans="1:14">
      <c r="A94" s="31"/>
      <c r="B94" s="42">
        <v>75212</v>
      </c>
      <c r="C94" s="37" t="s">
        <v>70</v>
      </c>
      <c r="D94" s="53">
        <f t="shared" si="5"/>
        <v>300</v>
      </c>
      <c r="E94" s="106">
        <f t="shared" si="5"/>
        <v>0</v>
      </c>
      <c r="F94" s="19">
        <f t="shared" ref="F94:F109" si="6">E94/D94*100</f>
        <v>0</v>
      </c>
      <c r="N94" s="2"/>
    </row>
    <row r="95" spans="1:14">
      <c r="A95" s="31"/>
      <c r="B95" s="32"/>
      <c r="C95" s="85" t="s">
        <v>5</v>
      </c>
      <c r="D95" s="86">
        <f t="shared" si="5"/>
        <v>300</v>
      </c>
      <c r="E95" s="86">
        <f t="shared" si="5"/>
        <v>0</v>
      </c>
      <c r="F95" s="24">
        <f t="shared" si="6"/>
        <v>0</v>
      </c>
    </row>
    <row r="96" spans="1:14" ht="15" customHeight="1">
      <c r="A96" s="31"/>
      <c r="B96" s="8"/>
      <c r="C96" s="85" t="s">
        <v>4</v>
      </c>
      <c r="D96" s="86">
        <f t="shared" si="5"/>
        <v>300</v>
      </c>
      <c r="E96" s="86">
        <f t="shared" si="5"/>
        <v>0</v>
      </c>
      <c r="F96" s="24">
        <f t="shared" si="6"/>
        <v>0</v>
      </c>
    </row>
    <row r="97" spans="1:6" ht="13.5" thickBot="1">
      <c r="A97" s="31"/>
      <c r="B97" s="8"/>
      <c r="C97" s="56" t="s">
        <v>3</v>
      </c>
      <c r="D97" s="68">
        <v>300</v>
      </c>
      <c r="E97" s="160">
        <v>0</v>
      </c>
      <c r="F97" s="51">
        <f t="shared" si="6"/>
        <v>0</v>
      </c>
    </row>
    <row r="98" spans="1:6" ht="13.5" thickBot="1">
      <c r="A98" s="64">
        <v>754</v>
      </c>
      <c r="B98" s="81"/>
      <c r="C98" s="82" t="s">
        <v>126</v>
      </c>
      <c r="D98" s="66">
        <f>+D99+D101+D110+D116+D120</f>
        <v>337091</v>
      </c>
      <c r="E98" s="13">
        <f>+E99+E101+E110+E116+E120</f>
        <v>180834.44</v>
      </c>
      <c r="F98" s="67">
        <f t="shared" si="6"/>
        <v>53.645585316724564</v>
      </c>
    </row>
    <row r="99" spans="1:6">
      <c r="A99" s="15"/>
      <c r="B99" s="52">
        <v>75405</v>
      </c>
      <c r="C99" s="83" t="s">
        <v>69</v>
      </c>
      <c r="D99" s="38">
        <f>D100</f>
        <v>105000</v>
      </c>
      <c r="E99" s="156">
        <f>E100</f>
        <v>88560</v>
      </c>
      <c r="F99" s="27">
        <f t="shared" si="6"/>
        <v>84.342857142857142</v>
      </c>
    </row>
    <row r="100" spans="1:6">
      <c r="A100" s="15"/>
      <c r="B100" s="59"/>
      <c r="C100" s="83" t="s">
        <v>68</v>
      </c>
      <c r="D100" s="38">
        <v>105000</v>
      </c>
      <c r="E100" s="156">
        <v>88560</v>
      </c>
      <c r="F100" s="51">
        <f t="shared" si="6"/>
        <v>84.342857142857142</v>
      </c>
    </row>
    <row r="101" spans="1:6">
      <c r="A101" s="15"/>
      <c r="B101" s="84">
        <v>75412</v>
      </c>
      <c r="C101" s="21" t="s">
        <v>67</v>
      </c>
      <c r="D101" s="44">
        <f>+D102+D108</f>
        <v>205391</v>
      </c>
      <c r="E101" s="86">
        <f>+E102+E108</f>
        <v>78935.149999999994</v>
      </c>
      <c r="F101" s="24">
        <f t="shared" si="6"/>
        <v>38.431649877550619</v>
      </c>
    </row>
    <row r="102" spans="1:6">
      <c r="A102" s="15"/>
      <c r="B102" s="54"/>
      <c r="C102" s="85" t="s">
        <v>5</v>
      </c>
      <c r="D102" s="44">
        <f>+D103+D106+D107</f>
        <v>181391</v>
      </c>
      <c r="E102" s="86">
        <f>+E103+E106+E107</f>
        <v>78935.149999999994</v>
      </c>
      <c r="F102" s="24">
        <f t="shared" si="6"/>
        <v>43.516574692239409</v>
      </c>
    </row>
    <row r="103" spans="1:6">
      <c r="A103" s="15"/>
      <c r="B103" s="55"/>
      <c r="C103" s="21" t="s">
        <v>4</v>
      </c>
      <c r="D103" s="86">
        <f>SUM(D104:D105)</f>
        <v>154291</v>
      </c>
      <c r="E103" s="86">
        <f>SUM(E104:E105)</f>
        <v>66956.61</v>
      </c>
      <c r="F103" s="24">
        <f t="shared" si="6"/>
        <v>43.396316052135255</v>
      </c>
    </row>
    <row r="104" spans="1:6">
      <c r="A104" s="15"/>
      <c r="B104" s="55"/>
      <c r="C104" s="21" t="s">
        <v>18</v>
      </c>
      <c r="D104" s="86">
        <v>52000</v>
      </c>
      <c r="E104" s="86">
        <v>21678.36</v>
      </c>
      <c r="F104" s="51">
        <f t="shared" si="6"/>
        <v>41.68915384615385</v>
      </c>
    </row>
    <row r="105" spans="1:6">
      <c r="A105" s="15"/>
      <c r="B105" s="55"/>
      <c r="C105" s="21" t="s">
        <v>3</v>
      </c>
      <c r="D105" s="86">
        <v>102291</v>
      </c>
      <c r="E105" s="86">
        <v>45278.25</v>
      </c>
      <c r="F105" s="51">
        <f t="shared" si="6"/>
        <v>44.264158137079505</v>
      </c>
    </row>
    <row r="106" spans="1:6">
      <c r="A106" s="15"/>
      <c r="B106" s="55"/>
      <c r="C106" s="21" t="s">
        <v>104</v>
      </c>
      <c r="D106" s="86">
        <v>25000</v>
      </c>
      <c r="E106" s="86">
        <v>9880</v>
      </c>
      <c r="F106" s="24">
        <f t="shared" si="6"/>
        <v>39.519999999999996</v>
      </c>
    </row>
    <row r="107" spans="1:6">
      <c r="A107" s="15"/>
      <c r="B107" s="55"/>
      <c r="C107" s="61" t="s">
        <v>105</v>
      </c>
      <c r="D107" s="53">
        <v>2100</v>
      </c>
      <c r="E107" s="106">
        <v>2098.54</v>
      </c>
      <c r="F107" s="19">
        <f t="shared" si="6"/>
        <v>99.930476190476185</v>
      </c>
    </row>
    <row r="108" spans="1:6">
      <c r="A108" s="15"/>
      <c r="B108" s="55"/>
      <c r="C108" s="61" t="s">
        <v>66</v>
      </c>
      <c r="D108" s="53">
        <f>D109</f>
        <v>24000</v>
      </c>
      <c r="E108" s="106">
        <f>E109</f>
        <v>0</v>
      </c>
      <c r="F108" s="19">
        <f t="shared" si="6"/>
        <v>0</v>
      </c>
    </row>
    <row r="109" spans="1:6">
      <c r="A109" s="15"/>
      <c r="B109" s="52"/>
      <c r="C109" s="61" t="s">
        <v>0</v>
      </c>
      <c r="D109" s="53">
        <v>24000</v>
      </c>
      <c r="E109" s="106">
        <v>0</v>
      </c>
      <c r="F109" s="19">
        <f t="shared" si="6"/>
        <v>0</v>
      </c>
    </row>
    <row r="110" spans="1:6">
      <c r="A110" s="15"/>
      <c r="B110" s="84">
        <v>75414</v>
      </c>
      <c r="C110" s="21" t="s">
        <v>65</v>
      </c>
      <c r="D110" s="44">
        <f>+D112</f>
        <v>1000</v>
      </c>
      <c r="E110" s="86">
        <f>+E112</f>
        <v>0</v>
      </c>
      <c r="F110" s="24">
        <f t="shared" ref="F110:F129" si="7">E110/D110*100</f>
        <v>0</v>
      </c>
    </row>
    <row r="111" spans="1:6">
      <c r="A111" s="31"/>
      <c r="B111" s="32"/>
      <c r="C111" s="85" t="s">
        <v>5</v>
      </c>
      <c r="D111" s="44">
        <f>+D112</f>
        <v>1000</v>
      </c>
      <c r="E111" s="86">
        <f>+E112</f>
        <v>0</v>
      </c>
      <c r="F111" s="24">
        <f t="shared" si="7"/>
        <v>0</v>
      </c>
    </row>
    <row r="112" spans="1:6">
      <c r="A112" s="31"/>
      <c r="B112" s="8"/>
      <c r="C112" s="61" t="s">
        <v>4</v>
      </c>
      <c r="D112" s="53">
        <f>+D113</f>
        <v>1000</v>
      </c>
      <c r="E112" s="106">
        <f>+E113</f>
        <v>0</v>
      </c>
      <c r="F112" s="19">
        <f t="shared" si="7"/>
        <v>0</v>
      </c>
    </row>
    <row r="113" spans="1:21">
      <c r="A113" s="119"/>
      <c r="B113" s="95"/>
      <c r="C113" s="85" t="s">
        <v>3</v>
      </c>
      <c r="D113" s="44">
        <v>1000</v>
      </c>
      <c r="E113" s="86">
        <v>0</v>
      </c>
      <c r="F113" s="24">
        <f t="shared" si="7"/>
        <v>0</v>
      </c>
    </row>
    <row r="114" spans="1:21">
      <c r="A114" s="20"/>
      <c r="B114" s="62"/>
      <c r="C114" s="5"/>
      <c r="D114" s="63"/>
      <c r="E114" s="63"/>
      <c r="F114" s="26"/>
    </row>
    <row r="115" spans="1:21">
      <c r="A115" s="20"/>
      <c r="B115" s="62"/>
      <c r="C115" s="5"/>
      <c r="D115" s="63"/>
      <c r="E115" s="63"/>
      <c r="F115" s="26"/>
    </row>
    <row r="116" spans="1:21">
      <c r="A116" s="89"/>
      <c r="B116" s="84">
        <v>75421</v>
      </c>
      <c r="C116" s="21" t="s">
        <v>64</v>
      </c>
      <c r="D116" s="44">
        <f t="shared" ref="D116:E118" si="8">+D117</f>
        <v>15700</v>
      </c>
      <c r="E116" s="86">
        <f t="shared" si="8"/>
        <v>5090.29</v>
      </c>
      <c r="F116" s="24">
        <f t="shared" si="7"/>
        <v>32.42222929936306</v>
      </c>
      <c r="H116" s="1"/>
    </row>
    <row r="117" spans="1:21" ht="14.25" customHeight="1">
      <c r="A117" s="15"/>
      <c r="B117" s="54"/>
      <c r="C117" s="85" t="s">
        <v>5</v>
      </c>
      <c r="D117" s="44">
        <f t="shared" si="8"/>
        <v>15700</v>
      </c>
      <c r="E117" s="86">
        <f t="shared" si="8"/>
        <v>5090.29</v>
      </c>
      <c r="F117" s="24">
        <f t="shared" si="7"/>
        <v>32.42222929936306</v>
      </c>
    </row>
    <row r="118" spans="1:21">
      <c r="A118" s="15"/>
      <c r="B118" s="55"/>
      <c r="C118" s="171" t="s">
        <v>4</v>
      </c>
      <c r="D118" s="86">
        <f t="shared" si="8"/>
        <v>15700</v>
      </c>
      <c r="E118" s="86">
        <f t="shared" si="8"/>
        <v>5090.29</v>
      </c>
      <c r="F118" s="27">
        <f t="shared" si="7"/>
        <v>32.42222929936306</v>
      </c>
    </row>
    <row r="119" spans="1:21">
      <c r="A119" s="90"/>
      <c r="B119" s="52"/>
      <c r="C119" s="21" t="s">
        <v>3</v>
      </c>
      <c r="D119" s="86">
        <v>15700</v>
      </c>
      <c r="E119" s="86">
        <v>5090.29</v>
      </c>
      <c r="F119" s="19">
        <f t="shared" si="7"/>
        <v>32.42222929936306</v>
      </c>
    </row>
    <row r="120" spans="1:21">
      <c r="A120" s="90"/>
      <c r="B120" s="52">
        <v>75495</v>
      </c>
      <c r="C120" s="21" t="s">
        <v>46</v>
      </c>
      <c r="D120" s="44">
        <f>+D121+D124</f>
        <v>10000</v>
      </c>
      <c r="E120" s="86">
        <f>+E121+E124</f>
        <v>8249</v>
      </c>
      <c r="F120" s="19">
        <f t="shared" si="7"/>
        <v>82.49</v>
      </c>
    </row>
    <row r="121" spans="1:21">
      <c r="A121" s="90"/>
      <c r="B121" s="32"/>
      <c r="C121" s="85" t="s">
        <v>5</v>
      </c>
      <c r="D121" s="53">
        <f t="shared" ref="D121:E121" si="9">+D122</f>
        <v>3251</v>
      </c>
      <c r="E121" s="106">
        <f t="shared" si="9"/>
        <v>1500</v>
      </c>
      <c r="F121" s="24">
        <f t="shared" si="7"/>
        <v>46.139649338665031</v>
      </c>
    </row>
    <row r="122" spans="1:21">
      <c r="A122" s="90"/>
      <c r="B122" s="8"/>
      <c r="C122" s="21" t="s">
        <v>4</v>
      </c>
      <c r="D122" s="86">
        <f>+D123</f>
        <v>3251</v>
      </c>
      <c r="E122" s="86">
        <f>+E123</f>
        <v>1500</v>
      </c>
      <c r="F122" s="27">
        <f t="shared" si="7"/>
        <v>46.139649338665031</v>
      </c>
    </row>
    <row r="123" spans="1:21">
      <c r="A123" s="90"/>
      <c r="B123" s="8"/>
      <c r="C123" s="21" t="s">
        <v>3</v>
      </c>
      <c r="D123" s="86">
        <v>3251</v>
      </c>
      <c r="E123" s="86">
        <v>1500</v>
      </c>
      <c r="F123" s="27">
        <f t="shared" si="7"/>
        <v>46.139649338665031</v>
      </c>
      <c r="U123" s="2"/>
    </row>
    <row r="124" spans="1:21">
      <c r="A124" s="15"/>
      <c r="B124" s="8"/>
      <c r="C124" s="40" t="s">
        <v>66</v>
      </c>
      <c r="D124" s="86">
        <f>+D125</f>
        <v>6749</v>
      </c>
      <c r="E124" s="86">
        <f>+E125</f>
        <v>6749</v>
      </c>
      <c r="F124" s="24">
        <f t="shared" si="7"/>
        <v>100</v>
      </c>
      <c r="U124" s="2"/>
    </row>
    <row r="125" spans="1:21" ht="13.5" thickBot="1">
      <c r="A125" s="15"/>
      <c r="B125" s="8"/>
      <c r="C125" s="62" t="s">
        <v>0</v>
      </c>
      <c r="D125" s="92">
        <v>6749</v>
      </c>
      <c r="E125" s="92">
        <v>6749</v>
      </c>
      <c r="F125" s="93">
        <v>100</v>
      </c>
    </row>
    <row r="126" spans="1:21" ht="21.75" customHeight="1" thickBot="1">
      <c r="A126" s="64">
        <v>757</v>
      </c>
      <c r="B126" s="81"/>
      <c r="C126" s="94" t="s">
        <v>63</v>
      </c>
      <c r="D126" s="13">
        <f>+D127</f>
        <v>400000</v>
      </c>
      <c r="E126" s="13">
        <f>+E127</f>
        <v>185806.54</v>
      </c>
      <c r="F126" s="67">
        <f t="shared" si="7"/>
        <v>46.451635000000003</v>
      </c>
    </row>
    <row r="127" spans="1:21" ht="17.25" customHeight="1">
      <c r="A127" s="31"/>
      <c r="B127" s="95">
        <v>75702</v>
      </c>
      <c r="C127" s="96" t="s">
        <v>62</v>
      </c>
      <c r="D127" s="97">
        <f>+D128</f>
        <v>400000</v>
      </c>
      <c r="E127" s="162">
        <f>+E128</f>
        <v>185806.54</v>
      </c>
      <c r="F127" s="19">
        <f t="shared" si="7"/>
        <v>46.451635000000003</v>
      </c>
    </row>
    <row r="128" spans="1:21" ht="13.5" customHeight="1" thickBot="1">
      <c r="A128" s="31"/>
      <c r="B128" s="33"/>
      <c r="C128" s="98" t="s">
        <v>5</v>
      </c>
      <c r="D128" s="99">
        <v>400000</v>
      </c>
      <c r="E128" s="102">
        <v>185806.54</v>
      </c>
      <c r="F128" s="51">
        <f t="shared" si="7"/>
        <v>46.451635000000003</v>
      </c>
      <c r="K128" s="2"/>
    </row>
    <row r="129" spans="1:19" ht="21" customHeight="1" thickBot="1">
      <c r="A129" s="10">
        <v>758</v>
      </c>
      <c r="B129" s="100"/>
      <c r="C129" s="12" t="s">
        <v>61</v>
      </c>
      <c r="D129" s="13">
        <f>+D130</f>
        <v>611140</v>
      </c>
      <c r="E129" s="13">
        <f>+E130</f>
        <v>0</v>
      </c>
      <c r="F129" s="67">
        <f t="shared" si="7"/>
        <v>0</v>
      </c>
    </row>
    <row r="130" spans="1:19" ht="14.25" customHeight="1">
      <c r="A130" s="43"/>
      <c r="B130" s="42">
        <v>75818</v>
      </c>
      <c r="C130" s="33" t="s">
        <v>60</v>
      </c>
      <c r="D130" s="101">
        <f>D131</f>
        <v>611140</v>
      </c>
      <c r="E130" s="163">
        <v>0</v>
      </c>
      <c r="F130" s="27">
        <v>0</v>
      </c>
    </row>
    <row r="131" spans="1:19" ht="13.5" thickBot="1">
      <c r="A131" s="43"/>
      <c r="B131" s="80"/>
      <c r="C131" s="80" t="s">
        <v>59</v>
      </c>
      <c r="D131" s="102">
        <v>611140</v>
      </c>
      <c r="E131" s="102">
        <v>0</v>
      </c>
      <c r="F131" s="51">
        <v>0</v>
      </c>
    </row>
    <row r="132" spans="1:19" ht="20.25" customHeight="1" thickBot="1">
      <c r="A132" s="10">
        <v>801</v>
      </c>
      <c r="B132" s="35"/>
      <c r="C132" s="12" t="s">
        <v>58</v>
      </c>
      <c r="D132" s="13">
        <f>+D133+D141+D147+D156+D164+D170+D191+D174+D180+D185</f>
        <v>18498444</v>
      </c>
      <c r="E132" s="13">
        <f>+E133+E141+E147+E156+E164+E170+E191+E174+E180+E185</f>
        <v>9746269.6500000022</v>
      </c>
      <c r="F132" s="175">
        <f t="shared" ref="F132:F165" si="10">E132/D132*100</f>
        <v>52.686970050021522</v>
      </c>
    </row>
    <row r="133" spans="1:19">
      <c r="A133" s="7"/>
      <c r="B133" s="52">
        <v>80101</v>
      </c>
      <c r="C133" s="37" t="s">
        <v>57</v>
      </c>
      <c r="D133" s="53">
        <f>+D134+D139</f>
        <v>8660986</v>
      </c>
      <c r="E133" s="106">
        <f>+E134+E139</f>
        <v>4459082.08</v>
      </c>
      <c r="F133" s="23">
        <f t="shared" si="10"/>
        <v>51.484693313209377</v>
      </c>
    </row>
    <row r="134" spans="1:19" ht="15" customHeight="1">
      <c r="A134" s="7"/>
      <c r="B134" s="55"/>
      <c r="C134" s="40" t="s">
        <v>5</v>
      </c>
      <c r="D134" s="44">
        <f>+D135+D138</f>
        <v>8562486</v>
      </c>
      <c r="E134" s="86">
        <f>+E135+E138</f>
        <v>4392671.8100000005</v>
      </c>
      <c r="F134" s="23">
        <f t="shared" si="10"/>
        <v>51.301360492735412</v>
      </c>
    </row>
    <row r="135" spans="1:19">
      <c r="A135" s="7"/>
      <c r="B135" s="55"/>
      <c r="C135" s="33" t="s">
        <v>4</v>
      </c>
      <c r="D135" s="45">
        <f>SUM(D136:D137)</f>
        <v>8408704</v>
      </c>
      <c r="E135" s="92">
        <f>SUM(E136:E137)</f>
        <v>4320060.1900000004</v>
      </c>
      <c r="F135" s="23">
        <f t="shared" si="10"/>
        <v>51.376052599782327</v>
      </c>
    </row>
    <row r="136" spans="1:19">
      <c r="A136" s="7"/>
      <c r="B136" s="55"/>
      <c r="C136" s="33" t="s">
        <v>18</v>
      </c>
      <c r="D136" s="45">
        <v>7339473</v>
      </c>
      <c r="E136" s="92">
        <v>3807683.66</v>
      </c>
      <c r="F136" s="23">
        <f t="shared" si="10"/>
        <v>51.879524047571266</v>
      </c>
    </row>
    <row r="137" spans="1:19">
      <c r="A137" s="7"/>
      <c r="B137" s="55"/>
      <c r="C137" s="33" t="s">
        <v>3</v>
      </c>
      <c r="D137" s="45">
        <v>1069231</v>
      </c>
      <c r="E137" s="92">
        <v>512376.53</v>
      </c>
      <c r="F137" s="23">
        <f t="shared" si="10"/>
        <v>47.920096779835234</v>
      </c>
    </row>
    <row r="138" spans="1:19" ht="15" customHeight="1">
      <c r="A138" s="7"/>
      <c r="B138" s="55"/>
      <c r="C138" s="33" t="s">
        <v>25</v>
      </c>
      <c r="D138" s="45">
        <v>153782</v>
      </c>
      <c r="E138" s="92">
        <v>72611.62</v>
      </c>
      <c r="F138" s="23">
        <f t="shared" si="10"/>
        <v>47.21724259016009</v>
      </c>
    </row>
    <row r="139" spans="1:19" ht="14.25" customHeight="1">
      <c r="A139" s="7"/>
      <c r="B139" s="55"/>
      <c r="C139" s="40" t="s">
        <v>12</v>
      </c>
      <c r="D139" s="44">
        <f>+D140</f>
        <v>98500</v>
      </c>
      <c r="E139" s="86">
        <f>+E140</f>
        <v>66410.27</v>
      </c>
      <c r="F139" s="23">
        <f t="shared" si="10"/>
        <v>67.421593908629447</v>
      </c>
      <c r="S139" s="2"/>
    </row>
    <row r="140" spans="1:19" ht="13.5" customHeight="1">
      <c r="A140" s="7"/>
      <c r="B140" s="55"/>
      <c r="C140" s="33" t="s">
        <v>56</v>
      </c>
      <c r="D140" s="45">
        <v>98500</v>
      </c>
      <c r="E140" s="92">
        <v>66410.27</v>
      </c>
      <c r="F140" s="23">
        <f t="shared" si="10"/>
        <v>67.421593908629447</v>
      </c>
    </row>
    <row r="141" spans="1:19">
      <c r="A141" s="7"/>
      <c r="B141" s="103">
        <v>80103</v>
      </c>
      <c r="C141" s="40" t="s">
        <v>55</v>
      </c>
      <c r="D141" s="44">
        <f>+D142</f>
        <v>276960</v>
      </c>
      <c r="E141" s="86">
        <f>+E142</f>
        <v>144892.23000000001</v>
      </c>
      <c r="F141" s="23">
        <f t="shared" si="10"/>
        <v>52.31521880415945</v>
      </c>
      <c r="M141" s="2"/>
    </row>
    <row r="142" spans="1:19" ht="15" customHeight="1">
      <c r="A142" s="7"/>
      <c r="B142" s="55"/>
      <c r="C142" s="40" t="s">
        <v>5</v>
      </c>
      <c r="D142" s="44">
        <f>+D143+D146</f>
        <v>276960</v>
      </c>
      <c r="E142" s="86">
        <f>+E143+E146</f>
        <v>144892.23000000001</v>
      </c>
      <c r="F142" s="23">
        <f t="shared" si="10"/>
        <v>52.31521880415945</v>
      </c>
    </row>
    <row r="143" spans="1:19" ht="18" customHeight="1">
      <c r="A143" s="7"/>
      <c r="B143" s="55"/>
      <c r="C143" s="21" t="s">
        <v>4</v>
      </c>
      <c r="D143" s="86">
        <f>SUM(D144:D145)</f>
        <v>260867</v>
      </c>
      <c r="E143" s="86">
        <f>SUM(E144:E145)</f>
        <v>135873.35</v>
      </c>
      <c r="F143" s="23">
        <f t="shared" si="10"/>
        <v>52.085296338747334</v>
      </c>
    </row>
    <row r="144" spans="1:19" ht="14.25" customHeight="1">
      <c r="A144" s="7"/>
      <c r="B144" s="55"/>
      <c r="C144" s="21" t="s">
        <v>18</v>
      </c>
      <c r="D144" s="86">
        <v>241407</v>
      </c>
      <c r="E144" s="86">
        <v>126215.98</v>
      </c>
      <c r="F144" s="23">
        <f t="shared" si="10"/>
        <v>52.283479766535358</v>
      </c>
    </row>
    <row r="145" spans="1:6">
      <c r="A145" s="7"/>
      <c r="B145" s="55"/>
      <c r="C145" s="21" t="s">
        <v>3</v>
      </c>
      <c r="D145" s="86">
        <v>19460</v>
      </c>
      <c r="E145" s="86">
        <v>9657.3700000000008</v>
      </c>
      <c r="F145" s="23">
        <f t="shared" si="10"/>
        <v>49.626772867420357</v>
      </c>
    </row>
    <row r="146" spans="1:6">
      <c r="A146" s="7"/>
      <c r="B146" s="55"/>
      <c r="C146" s="33" t="s">
        <v>54</v>
      </c>
      <c r="D146" s="45">
        <v>16093</v>
      </c>
      <c r="E146" s="92">
        <v>9018.8799999999992</v>
      </c>
      <c r="F146" s="23">
        <f t="shared" si="10"/>
        <v>56.042254396321376</v>
      </c>
    </row>
    <row r="147" spans="1:6">
      <c r="A147" s="7"/>
      <c r="B147" s="103">
        <v>80104</v>
      </c>
      <c r="C147" s="40" t="s">
        <v>53</v>
      </c>
      <c r="D147" s="44">
        <f>+D148+D154</f>
        <v>4167809</v>
      </c>
      <c r="E147" s="86">
        <f>+E148+E154</f>
        <v>2255710.37</v>
      </c>
      <c r="F147" s="23">
        <f t="shared" si="10"/>
        <v>54.122210734704979</v>
      </c>
    </row>
    <row r="148" spans="1:6">
      <c r="A148" s="7"/>
      <c r="B148" s="55"/>
      <c r="C148" s="40" t="s">
        <v>5</v>
      </c>
      <c r="D148" s="44">
        <f>+D149+D153+D152</f>
        <v>4125849</v>
      </c>
      <c r="E148" s="86">
        <f>+E149+E153+E152</f>
        <v>2216750.37</v>
      </c>
      <c r="F148" s="23">
        <f t="shared" si="10"/>
        <v>53.72834463888524</v>
      </c>
    </row>
    <row r="149" spans="1:6">
      <c r="A149" s="7"/>
      <c r="B149" s="55"/>
      <c r="C149" s="21" t="s">
        <v>4</v>
      </c>
      <c r="D149" s="86">
        <f>SUM(D150:D151)</f>
        <v>3768589</v>
      </c>
      <c r="E149" s="86">
        <f>SUM(E150:E151)</f>
        <v>2042260.99</v>
      </c>
      <c r="F149" s="23">
        <f t="shared" si="10"/>
        <v>54.191661388387004</v>
      </c>
    </row>
    <row r="150" spans="1:6">
      <c r="A150" s="7"/>
      <c r="B150" s="55"/>
      <c r="C150" s="21" t="s">
        <v>18</v>
      </c>
      <c r="D150" s="86">
        <v>3100730</v>
      </c>
      <c r="E150" s="86">
        <v>1713363.31</v>
      </c>
      <c r="F150" s="23">
        <f t="shared" si="10"/>
        <v>55.256772114953577</v>
      </c>
    </row>
    <row r="151" spans="1:6">
      <c r="A151" s="7"/>
      <c r="B151" s="55"/>
      <c r="C151" s="21" t="s">
        <v>3</v>
      </c>
      <c r="D151" s="86">
        <v>667859</v>
      </c>
      <c r="E151" s="86">
        <v>328897.68</v>
      </c>
      <c r="F151" s="23">
        <f t="shared" si="10"/>
        <v>49.246574501504057</v>
      </c>
    </row>
    <row r="152" spans="1:6">
      <c r="A152" s="7"/>
      <c r="B152" s="55"/>
      <c r="C152" s="21" t="s">
        <v>52</v>
      </c>
      <c r="D152" s="86">
        <v>345810</v>
      </c>
      <c r="E152" s="86">
        <v>169593.16</v>
      </c>
      <c r="F152" s="23">
        <f t="shared" si="10"/>
        <v>49.042294901824704</v>
      </c>
    </row>
    <row r="153" spans="1:6">
      <c r="A153" s="7"/>
      <c r="B153" s="55"/>
      <c r="C153" s="33" t="s">
        <v>33</v>
      </c>
      <c r="D153" s="45">
        <v>11450</v>
      </c>
      <c r="E153" s="92">
        <v>4896.22</v>
      </c>
      <c r="F153" s="23">
        <f t="shared" si="10"/>
        <v>42.761746724890834</v>
      </c>
    </row>
    <row r="154" spans="1:6">
      <c r="A154" s="7"/>
      <c r="B154" s="55"/>
      <c r="C154" s="40" t="s">
        <v>12</v>
      </c>
      <c r="D154" s="44">
        <f>+D155</f>
        <v>41960</v>
      </c>
      <c r="E154" s="86">
        <f>+E155</f>
        <v>38960</v>
      </c>
      <c r="F154" s="24">
        <f t="shared" si="10"/>
        <v>92.850333651096278</v>
      </c>
    </row>
    <row r="155" spans="1:6">
      <c r="A155" s="7"/>
      <c r="B155" s="55"/>
      <c r="C155" s="33" t="s">
        <v>0</v>
      </c>
      <c r="D155" s="45">
        <v>41960</v>
      </c>
      <c r="E155" s="92">
        <v>38960</v>
      </c>
      <c r="F155" s="27">
        <f t="shared" si="10"/>
        <v>92.850333651096278</v>
      </c>
    </row>
    <row r="156" spans="1:6">
      <c r="A156" s="7"/>
      <c r="B156" s="54">
        <v>80110</v>
      </c>
      <c r="C156" s="40" t="s">
        <v>51</v>
      </c>
      <c r="D156" s="44">
        <f>+D157+D162</f>
        <v>3251845</v>
      </c>
      <c r="E156" s="86">
        <f>+E157</f>
        <v>1749708.1099999999</v>
      </c>
      <c r="F156" s="24">
        <f t="shared" si="10"/>
        <v>53.806627007129791</v>
      </c>
    </row>
    <row r="157" spans="1:6">
      <c r="A157" s="43"/>
      <c r="B157" s="32"/>
      <c r="C157" s="57" t="s">
        <v>5</v>
      </c>
      <c r="D157" s="44">
        <f>+D158+D161</f>
        <v>2967845</v>
      </c>
      <c r="E157" s="86">
        <f>+E158+E161</f>
        <v>1749708.1099999999</v>
      </c>
      <c r="F157" s="24">
        <f t="shared" si="10"/>
        <v>58.955508458157347</v>
      </c>
    </row>
    <row r="158" spans="1:6">
      <c r="A158" s="43"/>
      <c r="B158" s="8"/>
      <c r="C158" s="21" t="s">
        <v>4</v>
      </c>
      <c r="D158" s="86">
        <f>SUM(D159:D160)</f>
        <v>2963945</v>
      </c>
      <c r="E158" s="86">
        <f>SUM(E159:E160)</f>
        <v>1749708.1099999999</v>
      </c>
      <c r="F158" s="23">
        <f t="shared" si="10"/>
        <v>59.033082935074702</v>
      </c>
    </row>
    <row r="159" spans="1:6">
      <c r="A159" s="43"/>
      <c r="B159" s="8"/>
      <c r="C159" s="21" t="s">
        <v>18</v>
      </c>
      <c r="D159" s="86">
        <v>2467590</v>
      </c>
      <c r="E159" s="86">
        <v>1494556.47</v>
      </c>
      <c r="F159" s="23">
        <f t="shared" si="10"/>
        <v>60.567455290384544</v>
      </c>
    </row>
    <row r="160" spans="1:6">
      <c r="A160" s="43"/>
      <c r="B160" s="8"/>
      <c r="C160" s="21" t="s">
        <v>3</v>
      </c>
      <c r="D160" s="86">
        <v>496355</v>
      </c>
      <c r="E160" s="86">
        <v>255151.64</v>
      </c>
      <c r="F160" s="23">
        <f t="shared" si="10"/>
        <v>51.405070967351996</v>
      </c>
    </row>
    <row r="161" spans="1:17">
      <c r="A161" s="43"/>
      <c r="B161" s="8"/>
      <c r="C161" s="59" t="s">
        <v>33</v>
      </c>
      <c r="D161" s="53">
        <v>3900</v>
      </c>
      <c r="E161" s="106">
        <v>0</v>
      </c>
      <c r="F161" s="19">
        <f t="shared" si="10"/>
        <v>0</v>
      </c>
    </row>
    <row r="162" spans="1:17">
      <c r="A162" s="31"/>
      <c r="B162" s="8"/>
      <c r="C162" s="57" t="s">
        <v>66</v>
      </c>
      <c r="D162" s="86">
        <f>+D163</f>
        <v>284000</v>
      </c>
      <c r="E162" s="86">
        <f>+E163</f>
        <v>0</v>
      </c>
      <c r="F162" s="24">
        <f t="shared" si="10"/>
        <v>0</v>
      </c>
    </row>
    <row r="163" spans="1:17">
      <c r="A163" s="31"/>
      <c r="B163" s="95"/>
      <c r="C163" s="5" t="s">
        <v>0</v>
      </c>
      <c r="D163" s="92">
        <v>284000</v>
      </c>
      <c r="E163" s="92">
        <v>0</v>
      </c>
      <c r="F163" s="93">
        <v>100</v>
      </c>
    </row>
    <row r="164" spans="1:17">
      <c r="A164" s="7"/>
      <c r="B164" s="55">
        <v>80113</v>
      </c>
      <c r="C164" s="40" t="s">
        <v>50</v>
      </c>
      <c r="D164" s="44">
        <f>+D166</f>
        <v>383990</v>
      </c>
      <c r="E164" s="86">
        <f>+E166</f>
        <v>201513.57</v>
      </c>
      <c r="F164" s="24">
        <f t="shared" si="10"/>
        <v>52.478858824448558</v>
      </c>
    </row>
    <row r="165" spans="1:17">
      <c r="A165" s="43"/>
      <c r="B165" s="32"/>
      <c r="C165" s="57" t="s">
        <v>5</v>
      </c>
      <c r="D165" s="44">
        <f>+D166</f>
        <v>383990</v>
      </c>
      <c r="E165" s="86">
        <f>+E166</f>
        <v>201513.57</v>
      </c>
      <c r="F165" s="24">
        <f t="shared" si="10"/>
        <v>52.478858824448558</v>
      </c>
    </row>
    <row r="166" spans="1:17">
      <c r="A166" s="43"/>
      <c r="B166" s="8"/>
      <c r="C166" s="21" t="s">
        <v>4</v>
      </c>
      <c r="D166" s="86">
        <f>SUM(D167:D168)</f>
        <v>383990</v>
      </c>
      <c r="E166" s="86">
        <f>SUM(E167:E168)</f>
        <v>201513.57</v>
      </c>
      <c r="F166" s="27">
        <f t="shared" ref="F166:F192" si="11">E166/D166*100</f>
        <v>52.478858824448558</v>
      </c>
    </row>
    <row r="167" spans="1:17">
      <c r="A167" s="43"/>
      <c r="B167" s="8"/>
      <c r="C167" s="21" t="s">
        <v>18</v>
      </c>
      <c r="D167" s="86">
        <v>24800</v>
      </c>
      <c r="E167" s="86">
        <v>20550</v>
      </c>
      <c r="F167" s="27">
        <f t="shared" si="11"/>
        <v>82.862903225806448</v>
      </c>
    </row>
    <row r="168" spans="1:17">
      <c r="A168" s="104"/>
      <c r="B168" s="95"/>
      <c r="C168" s="59" t="s">
        <v>3</v>
      </c>
      <c r="D168" s="53">
        <v>359190</v>
      </c>
      <c r="E168" s="106">
        <v>180963.57</v>
      </c>
      <c r="F168" s="19">
        <f t="shared" si="11"/>
        <v>50.381015618474898</v>
      </c>
    </row>
    <row r="169" spans="1:17">
      <c r="A169" s="43"/>
      <c r="B169" s="62"/>
      <c r="C169" s="5"/>
      <c r="D169" s="63"/>
      <c r="E169" s="63"/>
      <c r="F169" s="27"/>
      <c r="Q169" s="2"/>
    </row>
    <row r="170" spans="1:17">
      <c r="A170" s="105"/>
      <c r="B170" s="103">
        <v>80146</v>
      </c>
      <c r="C170" s="40" t="s">
        <v>49</v>
      </c>
      <c r="D170" s="44">
        <f>+D171</f>
        <v>84760</v>
      </c>
      <c r="E170" s="86">
        <f>+E171</f>
        <v>18641.72</v>
      </c>
      <c r="F170" s="24">
        <f t="shared" si="11"/>
        <v>21.993534686172726</v>
      </c>
    </row>
    <row r="171" spans="1:17">
      <c r="A171" s="7"/>
      <c r="B171" s="54"/>
      <c r="C171" s="21" t="s">
        <v>5</v>
      </c>
      <c r="D171" s="86">
        <f>+D172</f>
        <v>84760</v>
      </c>
      <c r="E171" s="86">
        <f>+E172</f>
        <v>18641.72</v>
      </c>
      <c r="F171" s="27">
        <f t="shared" si="11"/>
        <v>21.993534686172726</v>
      </c>
    </row>
    <row r="172" spans="1:17">
      <c r="A172" s="7"/>
      <c r="B172" s="55"/>
      <c r="C172" s="21" t="s">
        <v>4</v>
      </c>
      <c r="D172" s="86">
        <f>D173</f>
        <v>84760</v>
      </c>
      <c r="E172" s="86">
        <f>E173</f>
        <v>18641.72</v>
      </c>
      <c r="F172" s="27">
        <f t="shared" si="11"/>
        <v>21.993534686172726</v>
      </c>
    </row>
    <row r="173" spans="1:17">
      <c r="A173" s="7"/>
      <c r="B173" s="52"/>
      <c r="C173" s="59" t="s">
        <v>3</v>
      </c>
      <c r="D173" s="106">
        <v>84760</v>
      </c>
      <c r="E173" s="164">
        <v>18641.72</v>
      </c>
      <c r="F173" s="19">
        <f t="shared" si="11"/>
        <v>21.993534686172726</v>
      </c>
    </row>
    <row r="174" spans="1:17">
      <c r="A174" s="7"/>
      <c r="B174" s="103">
        <v>80148</v>
      </c>
      <c r="C174" s="40" t="s">
        <v>48</v>
      </c>
      <c r="D174" s="44">
        <f>+D175</f>
        <v>569970</v>
      </c>
      <c r="E174" s="86">
        <f>+E175</f>
        <v>285190.5</v>
      </c>
      <c r="F174" s="24">
        <f t="shared" si="11"/>
        <v>50.036054529185748</v>
      </c>
    </row>
    <row r="175" spans="1:17">
      <c r="A175" s="7"/>
      <c r="B175" s="55"/>
      <c r="C175" s="40" t="s">
        <v>5</v>
      </c>
      <c r="D175" s="44">
        <f>+D176+D179</f>
        <v>569970</v>
      </c>
      <c r="E175" s="86">
        <f>+E176+E179</f>
        <v>285190.5</v>
      </c>
      <c r="F175" s="24">
        <f t="shared" si="11"/>
        <v>50.036054529185748</v>
      </c>
    </row>
    <row r="176" spans="1:17">
      <c r="A176" s="7"/>
      <c r="B176" s="55"/>
      <c r="C176" s="33" t="s">
        <v>4</v>
      </c>
      <c r="D176" s="45">
        <f>SUM(D177:D178)</f>
        <v>567180</v>
      </c>
      <c r="E176" s="92">
        <f>SUM(E177:E178)</f>
        <v>285106.5</v>
      </c>
      <c r="F176" s="27">
        <f t="shared" si="11"/>
        <v>50.267375436369413</v>
      </c>
    </row>
    <row r="177" spans="1:6">
      <c r="A177" s="7"/>
      <c r="B177" s="55"/>
      <c r="C177" s="21" t="s">
        <v>18</v>
      </c>
      <c r="D177" s="86">
        <v>506169</v>
      </c>
      <c r="E177" s="86">
        <v>262999.42</v>
      </c>
      <c r="F177" s="27">
        <f t="shared" si="11"/>
        <v>51.958816126629635</v>
      </c>
    </row>
    <row r="178" spans="1:6">
      <c r="A178" s="7"/>
      <c r="B178" s="55"/>
      <c r="C178" s="21" t="s">
        <v>3</v>
      </c>
      <c r="D178" s="86">
        <v>61011</v>
      </c>
      <c r="E178" s="86">
        <v>22107.08</v>
      </c>
      <c r="F178" s="27">
        <f t="shared" si="11"/>
        <v>36.234580649391098</v>
      </c>
    </row>
    <row r="179" spans="1:6">
      <c r="A179" s="7"/>
      <c r="B179" s="55"/>
      <c r="C179" s="33" t="s">
        <v>33</v>
      </c>
      <c r="D179" s="45">
        <v>2790</v>
      </c>
      <c r="E179" s="92">
        <v>84</v>
      </c>
      <c r="F179" s="27">
        <f t="shared" si="11"/>
        <v>3.010752688172043</v>
      </c>
    </row>
    <row r="180" spans="1:6" ht="35.25" customHeight="1">
      <c r="A180" s="7"/>
      <c r="B180" s="107">
        <v>80149</v>
      </c>
      <c r="C180" s="108" t="s">
        <v>127</v>
      </c>
      <c r="D180" s="109">
        <f>+D181</f>
        <v>140050</v>
      </c>
      <c r="E180" s="165">
        <f>+E181</f>
        <v>50988.86</v>
      </c>
      <c r="F180" s="110">
        <f t="shared" si="11"/>
        <v>36.407611567297394</v>
      </c>
    </row>
    <row r="181" spans="1:6">
      <c r="A181" s="7"/>
      <c r="B181" s="55"/>
      <c r="C181" s="40" t="s">
        <v>5</v>
      </c>
      <c r="D181" s="44">
        <f>+D182</f>
        <v>140050</v>
      </c>
      <c r="E181" s="86">
        <f>+E182</f>
        <v>50988.86</v>
      </c>
      <c r="F181" s="24">
        <f t="shared" si="11"/>
        <v>36.407611567297394</v>
      </c>
    </row>
    <row r="182" spans="1:6">
      <c r="A182" s="7"/>
      <c r="B182" s="55"/>
      <c r="C182" s="33" t="s">
        <v>4</v>
      </c>
      <c r="D182" s="45">
        <f>SUM(D183:D184)</f>
        <v>140050</v>
      </c>
      <c r="E182" s="92">
        <f>SUM(E183:E184)</f>
        <v>50988.86</v>
      </c>
      <c r="F182" s="27">
        <f t="shared" si="11"/>
        <v>36.407611567297394</v>
      </c>
    </row>
    <row r="183" spans="1:6">
      <c r="A183" s="7"/>
      <c r="B183" s="55"/>
      <c r="C183" s="21" t="s">
        <v>18</v>
      </c>
      <c r="D183" s="86">
        <v>137690</v>
      </c>
      <c r="E183" s="86">
        <v>49927.35</v>
      </c>
      <c r="F183" s="27">
        <f t="shared" si="11"/>
        <v>36.260694313312513</v>
      </c>
    </row>
    <row r="184" spans="1:6">
      <c r="A184" s="7"/>
      <c r="B184" s="55"/>
      <c r="C184" s="33" t="s">
        <v>3</v>
      </c>
      <c r="D184" s="45">
        <v>2360</v>
      </c>
      <c r="E184" s="92">
        <v>1061.51</v>
      </c>
      <c r="F184" s="27">
        <f t="shared" si="11"/>
        <v>44.979237288135593</v>
      </c>
    </row>
    <row r="185" spans="1:6" ht="42">
      <c r="A185" s="7"/>
      <c r="B185" s="107">
        <v>80150</v>
      </c>
      <c r="C185" s="108" t="s">
        <v>47</v>
      </c>
      <c r="D185" s="109">
        <f>+D186</f>
        <v>758272</v>
      </c>
      <c r="E185" s="165">
        <f>+E186</f>
        <v>424458.99</v>
      </c>
      <c r="F185" s="110">
        <f t="shared" si="11"/>
        <v>55.977141447923692</v>
      </c>
    </row>
    <row r="186" spans="1:6">
      <c r="A186" s="7"/>
      <c r="B186" s="55"/>
      <c r="C186" s="40" t="s">
        <v>5</v>
      </c>
      <c r="D186" s="44">
        <f>+D187+D190</f>
        <v>758272</v>
      </c>
      <c r="E186" s="86">
        <f>+E187+E190</f>
        <v>424458.99</v>
      </c>
      <c r="F186" s="24">
        <f t="shared" si="11"/>
        <v>55.977141447923692</v>
      </c>
    </row>
    <row r="187" spans="1:6">
      <c r="A187" s="7"/>
      <c r="B187" s="55"/>
      <c r="C187" s="21" t="s">
        <v>4</v>
      </c>
      <c r="D187" s="86">
        <f>SUM(D188:D189)</f>
        <v>753483</v>
      </c>
      <c r="E187" s="86">
        <f>SUM(E188:E189)</f>
        <v>422289.37</v>
      </c>
      <c r="F187" s="27">
        <f t="shared" si="11"/>
        <v>56.044976462640825</v>
      </c>
    </row>
    <row r="188" spans="1:6">
      <c r="A188" s="7"/>
      <c r="B188" s="55"/>
      <c r="C188" s="21" t="s">
        <v>18</v>
      </c>
      <c r="D188" s="86">
        <v>704595</v>
      </c>
      <c r="E188" s="86">
        <v>397169.72</v>
      </c>
      <c r="F188" s="27">
        <f t="shared" si="11"/>
        <v>56.368512407837123</v>
      </c>
    </row>
    <row r="189" spans="1:6">
      <c r="A189" s="7"/>
      <c r="B189" s="55"/>
      <c r="C189" s="21" t="s">
        <v>3</v>
      </c>
      <c r="D189" s="86">
        <v>48888</v>
      </c>
      <c r="E189" s="86">
        <v>25119.65</v>
      </c>
      <c r="F189" s="27">
        <f t="shared" si="11"/>
        <v>51.382036491572578</v>
      </c>
    </row>
    <row r="190" spans="1:6">
      <c r="A190" s="7"/>
      <c r="B190" s="55"/>
      <c r="C190" s="33" t="s">
        <v>33</v>
      </c>
      <c r="D190" s="45">
        <v>4789</v>
      </c>
      <c r="E190" s="92">
        <v>2169.62</v>
      </c>
      <c r="F190" s="27">
        <f t="shared" si="11"/>
        <v>45.30423888076843</v>
      </c>
    </row>
    <row r="191" spans="1:6">
      <c r="A191" s="7"/>
      <c r="B191" s="103">
        <v>80195</v>
      </c>
      <c r="C191" s="40" t="s">
        <v>46</v>
      </c>
      <c r="D191" s="44">
        <f>+D192</f>
        <v>203802</v>
      </c>
      <c r="E191" s="86">
        <f>+E192</f>
        <v>156083.22</v>
      </c>
      <c r="F191" s="24">
        <f t="shared" si="11"/>
        <v>76.585715547443115</v>
      </c>
    </row>
    <row r="192" spans="1:6">
      <c r="A192" s="15"/>
      <c r="B192" s="54"/>
      <c r="C192" s="40" t="s">
        <v>5</v>
      </c>
      <c r="D192" s="44">
        <f>+D193+D196</f>
        <v>203802</v>
      </c>
      <c r="E192" s="86">
        <f>+E193+E196</f>
        <v>156083.22</v>
      </c>
      <c r="F192" s="24">
        <f t="shared" si="11"/>
        <v>76.585715547443115</v>
      </c>
    </row>
    <row r="193" spans="1:6">
      <c r="A193" s="7"/>
      <c r="B193" s="55"/>
      <c r="C193" s="21" t="s">
        <v>4</v>
      </c>
      <c r="D193" s="86">
        <f>SUM(D194:D195)</f>
        <v>198802</v>
      </c>
      <c r="E193" s="86">
        <f>SUM(E194:E195)</f>
        <v>153083.22</v>
      </c>
      <c r="F193" s="51">
        <f t="shared" ref="F193:F203" si="12">E193/D193*100</f>
        <v>77.002857114113539</v>
      </c>
    </row>
    <row r="194" spans="1:6">
      <c r="A194" s="7"/>
      <c r="B194" s="55"/>
      <c r="C194" s="21" t="s">
        <v>18</v>
      </c>
      <c r="D194" s="86">
        <v>14420</v>
      </c>
      <c r="E194" s="86">
        <v>3300</v>
      </c>
      <c r="F194" s="27">
        <f t="shared" si="12"/>
        <v>22.884882108183081</v>
      </c>
    </row>
    <row r="195" spans="1:6">
      <c r="A195" s="7"/>
      <c r="B195" s="55"/>
      <c r="C195" s="21" t="s">
        <v>3</v>
      </c>
      <c r="D195" s="86">
        <v>184382</v>
      </c>
      <c r="E195" s="86">
        <v>149783.22</v>
      </c>
      <c r="F195" s="27">
        <f t="shared" si="12"/>
        <v>81.235272423555443</v>
      </c>
    </row>
    <row r="196" spans="1:6" ht="13.5" thickBot="1">
      <c r="A196" s="7"/>
      <c r="B196" s="55"/>
      <c r="C196" s="33" t="s">
        <v>33</v>
      </c>
      <c r="D196" s="45">
        <v>5000</v>
      </c>
      <c r="E196" s="92">
        <v>3000</v>
      </c>
      <c r="F196" s="27">
        <f t="shared" si="12"/>
        <v>60</v>
      </c>
    </row>
    <row r="197" spans="1:6" ht="17.25" customHeight="1" thickBot="1">
      <c r="A197" s="10">
        <v>851</v>
      </c>
      <c r="B197" s="35"/>
      <c r="C197" s="12" t="s">
        <v>45</v>
      </c>
      <c r="D197" s="13">
        <f>D198+D201+D205+D209</f>
        <v>342660</v>
      </c>
      <c r="E197" s="13">
        <f>E198+E201+E205+E209</f>
        <v>159225.57999999999</v>
      </c>
      <c r="F197" s="67">
        <f t="shared" si="12"/>
        <v>46.467512986633977</v>
      </c>
    </row>
    <row r="198" spans="1:6">
      <c r="A198" s="166"/>
      <c r="B198" s="167">
        <v>85121</v>
      </c>
      <c r="C198" s="176" t="s">
        <v>44</v>
      </c>
      <c r="D198" s="177">
        <f>SUM(D200)</f>
        <v>40000</v>
      </c>
      <c r="E198" s="179">
        <f>SUM(E200)</f>
        <v>0</v>
      </c>
      <c r="F198" s="178">
        <f t="shared" si="12"/>
        <v>0</v>
      </c>
    </row>
    <row r="199" spans="1:6">
      <c r="A199" s="7"/>
      <c r="B199" s="56"/>
      <c r="C199" s="21" t="s">
        <v>5</v>
      </c>
      <c r="D199" s="86">
        <f>D200</f>
        <v>40000</v>
      </c>
      <c r="E199" s="86">
        <f>E200</f>
        <v>0</v>
      </c>
      <c r="F199" s="112">
        <f t="shared" si="12"/>
        <v>0</v>
      </c>
    </row>
    <row r="200" spans="1:6">
      <c r="A200" s="7"/>
      <c r="B200" s="52"/>
      <c r="C200" s="5" t="s">
        <v>43</v>
      </c>
      <c r="D200" s="156">
        <v>40000</v>
      </c>
      <c r="E200" s="156">
        <v>0</v>
      </c>
      <c r="F200" s="112">
        <f t="shared" si="12"/>
        <v>0</v>
      </c>
    </row>
    <row r="201" spans="1:6">
      <c r="A201" s="7"/>
      <c r="B201" s="103">
        <v>85149</v>
      </c>
      <c r="C201" s="114" t="s">
        <v>42</v>
      </c>
      <c r="D201" s="38">
        <f>+D202</f>
        <v>22000</v>
      </c>
      <c r="E201" s="156">
        <f>+E202</f>
        <v>6660</v>
      </c>
      <c r="F201" s="19">
        <f t="shared" si="12"/>
        <v>30.272727272727273</v>
      </c>
    </row>
    <row r="202" spans="1:6" ht="12.75" customHeight="1">
      <c r="A202" s="7"/>
      <c r="B202" s="115"/>
      <c r="C202" s="40" t="s">
        <v>5</v>
      </c>
      <c r="D202" s="29">
        <f>+D204</f>
        <v>22000</v>
      </c>
      <c r="E202" s="113">
        <f>+E204</f>
        <v>6660</v>
      </c>
      <c r="F202" s="24">
        <f t="shared" si="12"/>
        <v>30.272727272727273</v>
      </c>
    </row>
    <row r="203" spans="1:6">
      <c r="A203" s="7"/>
      <c r="B203" s="115"/>
      <c r="C203" s="33" t="s">
        <v>4</v>
      </c>
      <c r="D203" s="34">
        <f>D204</f>
        <v>22000</v>
      </c>
      <c r="E203" s="157">
        <f>E204</f>
        <v>6660</v>
      </c>
      <c r="F203" s="24">
        <f t="shared" si="12"/>
        <v>30.272727272727273</v>
      </c>
    </row>
    <row r="204" spans="1:6">
      <c r="A204" s="7"/>
      <c r="B204" s="116"/>
      <c r="C204" s="21" t="s">
        <v>3</v>
      </c>
      <c r="D204" s="113">
        <v>22000</v>
      </c>
      <c r="E204" s="113">
        <v>6660</v>
      </c>
      <c r="F204" s="19">
        <f t="shared" ref="F204:F214" si="13">E204/D204*100</f>
        <v>30.272727272727273</v>
      </c>
    </row>
    <row r="205" spans="1:6">
      <c r="A205" s="7"/>
      <c r="B205" s="103">
        <v>85153</v>
      </c>
      <c r="C205" s="40" t="s">
        <v>41</v>
      </c>
      <c r="D205" s="44">
        <f>+D206</f>
        <v>17090</v>
      </c>
      <c r="E205" s="86">
        <f>+E206</f>
        <v>8403.9</v>
      </c>
      <c r="F205" s="24">
        <f t="shared" si="13"/>
        <v>49.174370977179635</v>
      </c>
    </row>
    <row r="206" spans="1:6">
      <c r="A206" s="7"/>
      <c r="B206" s="54"/>
      <c r="C206" s="57" t="s">
        <v>5</v>
      </c>
      <c r="D206" s="44">
        <f>SUM(D207)</f>
        <v>17090</v>
      </c>
      <c r="E206" s="86">
        <f>SUM(E207)</f>
        <v>8403.9</v>
      </c>
      <c r="F206" s="24">
        <f t="shared" si="13"/>
        <v>49.174370977179635</v>
      </c>
    </row>
    <row r="207" spans="1:6" ht="16.5" customHeight="1">
      <c r="A207" s="7"/>
      <c r="B207" s="115"/>
      <c r="C207" s="21" t="s">
        <v>4</v>
      </c>
      <c r="D207" s="86">
        <f>SUM(D208:D208)</f>
        <v>17090</v>
      </c>
      <c r="E207" s="86">
        <f>SUM(E208:E208)</f>
        <v>8403.9</v>
      </c>
      <c r="F207" s="24">
        <f t="shared" si="13"/>
        <v>49.174370977179635</v>
      </c>
    </row>
    <row r="208" spans="1:6" ht="12" customHeight="1">
      <c r="A208" s="7"/>
      <c r="B208" s="115"/>
      <c r="C208" s="21" t="s">
        <v>3</v>
      </c>
      <c r="D208" s="86">
        <v>17090</v>
      </c>
      <c r="E208" s="86">
        <v>8403.9</v>
      </c>
      <c r="F208" s="24">
        <f t="shared" si="13"/>
        <v>49.174370977179635</v>
      </c>
    </row>
    <row r="209" spans="1:8">
      <c r="A209" s="7"/>
      <c r="B209" s="103">
        <v>85154</v>
      </c>
      <c r="C209" s="40" t="s">
        <v>40</v>
      </c>
      <c r="D209" s="44">
        <f>+D210</f>
        <v>263570</v>
      </c>
      <c r="E209" s="86">
        <f>+E210</f>
        <v>144161.68</v>
      </c>
      <c r="F209" s="24">
        <f t="shared" si="13"/>
        <v>54.695784801001622</v>
      </c>
    </row>
    <row r="210" spans="1:8">
      <c r="A210" s="7"/>
      <c r="B210" s="55"/>
      <c r="C210" s="59" t="s">
        <v>5</v>
      </c>
      <c r="D210" s="53">
        <f>+D211+D214+D215+D216</f>
        <v>263570</v>
      </c>
      <c r="E210" s="106">
        <f>+E211+E214+E215+E216</f>
        <v>144161.68</v>
      </c>
      <c r="F210" s="19">
        <f t="shared" si="13"/>
        <v>54.695784801001622</v>
      </c>
    </row>
    <row r="211" spans="1:8">
      <c r="A211" s="7"/>
      <c r="B211" s="55"/>
      <c r="C211" s="59" t="s">
        <v>4</v>
      </c>
      <c r="D211" s="53">
        <f>SUM(D212:D213)</f>
        <v>179890</v>
      </c>
      <c r="E211" s="106">
        <f>SUM(E212:E213)</f>
        <v>73071.679999999993</v>
      </c>
      <c r="F211" s="19">
        <f t="shared" si="13"/>
        <v>40.620201234087496</v>
      </c>
    </row>
    <row r="212" spans="1:8">
      <c r="A212" s="15"/>
      <c r="B212" s="55"/>
      <c r="C212" s="21" t="s">
        <v>18</v>
      </c>
      <c r="D212" s="86">
        <v>46070</v>
      </c>
      <c r="E212" s="86">
        <v>20019.89</v>
      </c>
      <c r="F212" s="24">
        <f t="shared" si="13"/>
        <v>43.45537225960495</v>
      </c>
    </row>
    <row r="213" spans="1:8">
      <c r="A213" s="15"/>
      <c r="B213" s="55"/>
      <c r="C213" s="21" t="s">
        <v>3</v>
      </c>
      <c r="D213" s="86">
        <v>133820</v>
      </c>
      <c r="E213" s="86">
        <v>53051.79</v>
      </c>
      <c r="F213" s="24">
        <f t="shared" si="13"/>
        <v>39.644141383948586</v>
      </c>
    </row>
    <row r="214" spans="1:8" ht="17.25" customHeight="1">
      <c r="A214" s="15"/>
      <c r="B214" s="55"/>
      <c r="C214" s="21" t="s">
        <v>39</v>
      </c>
      <c r="D214" s="86">
        <v>1500</v>
      </c>
      <c r="E214" s="86">
        <v>1500</v>
      </c>
      <c r="F214" s="24">
        <f t="shared" si="13"/>
        <v>100</v>
      </c>
    </row>
    <row r="215" spans="1:8" ht="17.25" customHeight="1">
      <c r="A215" s="15"/>
      <c r="B215" s="55"/>
      <c r="C215" s="21" t="s">
        <v>38</v>
      </c>
      <c r="D215" s="86">
        <v>82000</v>
      </c>
      <c r="E215" s="86">
        <v>69500</v>
      </c>
      <c r="F215" s="24">
        <f t="shared" ref="F215:F226" si="14">E215/D215*100</f>
        <v>84.756097560975604</v>
      </c>
    </row>
    <row r="216" spans="1:8" ht="13.5" thickBot="1">
      <c r="A216" s="15"/>
      <c r="B216" s="55"/>
      <c r="C216" s="5" t="s">
        <v>37</v>
      </c>
      <c r="D216" s="45">
        <v>180</v>
      </c>
      <c r="E216" s="92">
        <v>90</v>
      </c>
      <c r="F216" s="51">
        <f t="shared" si="14"/>
        <v>50</v>
      </c>
    </row>
    <row r="217" spans="1:8" ht="14.25" customHeight="1" thickBot="1">
      <c r="A217" s="10">
        <v>852</v>
      </c>
      <c r="B217" s="35"/>
      <c r="C217" s="12" t="s">
        <v>124</v>
      </c>
      <c r="D217" s="13">
        <f>+D218+D223+D227+D231+D236+D240+D243+D249+D253+D256</f>
        <v>2031548</v>
      </c>
      <c r="E217" s="13">
        <f>+E218+E223+E227+E231+E236+E240+E243+E249+E253+E256</f>
        <v>1024956.8600000002</v>
      </c>
      <c r="F217" s="67">
        <f t="shared" si="14"/>
        <v>50.452012947762015</v>
      </c>
    </row>
    <row r="218" spans="1:8" ht="16.5" customHeight="1">
      <c r="A218" s="31"/>
      <c r="B218" s="8">
        <v>85202</v>
      </c>
      <c r="C218" s="37" t="s">
        <v>36</v>
      </c>
      <c r="D218" s="53">
        <f>+D220</f>
        <v>200000</v>
      </c>
      <c r="E218" s="106">
        <f>+E220</f>
        <v>107359.62</v>
      </c>
      <c r="F218" s="19">
        <f t="shared" si="14"/>
        <v>53.679809999999996</v>
      </c>
    </row>
    <row r="219" spans="1:8">
      <c r="A219" s="31"/>
      <c r="B219" s="32"/>
      <c r="C219" s="59" t="s">
        <v>5</v>
      </c>
      <c r="D219" s="53">
        <f>+D220</f>
        <v>200000</v>
      </c>
      <c r="E219" s="106">
        <f>+E220</f>
        <v>107359.62</v>
      </c>
      <c r="F219" s="19">
        <f t="shared" si="14"/>
        <v>53.679809999999996</v>
      </c>
    </row>
    <row r="220" spans="1:8">
      <c r="A220" s="31"/>
      <c r="B220" s="8"/>
      <c r="C220" s="57" t="s">
        <v>4</v>
      </c>
      <c r="D220" s="44">
        <f>+D221</f>
        <v>200000</v>
      </c>
      <c r="E220" s="86">
        <f>+E221</f>
        <v>107359.62</v>
      </c>
      <c r="F220" s="24">
        <f t="shared" si="14"/>
        <v>53.679809999999996</v>
      </c>
      <c r="H220" s="2"/>
    </row>
    <row r="221" spans="1:8" ht="13.5" customHeight="1">
      <c r="A221" s="119"/>
      <c r="B221" s="138"/>
      <c r="C221" s="61" t="s">
        <v>3</v>
      </c>
      <c r="D221" s="118">
        <v>200000</v>
      </c>
      <c r="E221" s="106">
        <v>107359.62</v>
      </c>
      <c r="F221" s="19">
        <f t="shared" si="14"/>
        <v>53.679809999999996</v>
      </c>
    </row>
    <row r="222" spans="1:8" ht="13.5" customHeight="1">
      <c r="A222" s="20"/>
      <c r="B222" s="20"/>
      <c r="C222" s="5"/>
      <c r="D222" s="63"/>
      <c r="E222" s="63"/>
      <c r="F222" s="26"/>
    </row>
    <row r="223" spans="1:8">
      <c r="A223" s="89"/>
      <c r="B223" s="103">
        <v>85205</v>
      </c>
      <c r="C223" s="40" t="s">
        <v>35</v>
      </c>
      <c r="D223" s="44">
        <f>+D224</f>
        <v>9200</v>
      </c>
      <c r="E223" s="86">
        <f>+E224</f>
        <v>3499.2</v>
      </c>
      <c r="F223" s="24">
        <f t="shared" si="14"/>
        <v>38.03478260869565</v>
      </c>
    </row>
    <row r="224" spans="1:8">
      <c r="A224" s="15"/>
      <c r="B224" s="55"/>
      <c r="C224" s="37" t="s">
        <v>5</v>
      </c>
      <c r="D224" s="44">
        <f>+D225</f>
        <v>9200</v>
      </c>
      <c r="E224" s="86">
        <f>+E225</f>
        <v>3499.2</v>
      </c>
      <c r="F224" s="24">
        <f t="shared" si="14"/>
        <v>38.03478260869565</v>
      </c>
    </row>
    <row r="225" spans="1:6" ht="15" customHeight="1">
      <c r="A225" s="15"/>
      <c r="B225" s="55"/>
      <c r="C225" s="21" t="s">
        <v>4</v>
      </c>
      <c r="D225" s="86">
        <f>++D226</f>
        <v>9200</v>
      </c>
      <c r="E225" s="86">
        <f>++E226</f>
        <v>3499.2</v>
      </c>
      <c r="F225" s="27">
        <f t="shared" si="14"/>
        <v>38.03478260869565</v>
      </c>
    </row>
    <row r="226" spans="1:6">
      <c r="A226" s="15"/>
      <c r="B226" s="116"/>
      <c r="C226" s="21" t="s">
        <v>3</v>
      </c>
      <c r="D226" s="86">
        <v>9200</v>
      </c>
      <c r="E226" s="86">
        <v>3499.2</v>
      </c>
      <c r="F226" s="19">
        <f t="shared" si="14"/>
        <v>38.03478260869565</v>
      </c>
    </row>
    <row r="227" spans="1:6">
      <c r="A227" s="7"/>
      <c r="B227" s="87">
        <v>85213</v>
      </c>
      <c r="C227" s="40" t="s">
        <v>34</v>
      </c>
      <c r="D227" s="44">
        <f>+D229</f>
        <v>60800</v>
      </c>
      <c r="E227" s="86">
        <f>+E229</f>
        <v>32170.74</v>
      </c>
      <c r="F227" s="24">
        <f t="shared" ref="F227:F259" si="15">E227/D227*100</f>
        <v>52.912401315789481</v>
      </c>
    </row>
    <row r="228" spans="1:6">
      <c r="A228" s="7"/>
      <c r="B228" s="84"/>
      <c r="C228" s="21" t="s">
        <v>5</v>
      </c>
      <c r="D228" s="86">
        <f>+D229</f>
        <v>60800</v>
      </c>
      <c r="E228" s="86">
        <f>+E229</f>
        <v>32170.74</v>
      </c>
      <c r="F228" s="24">
        <f t="shared" si="15"/>
        <v>52.912401315789481</v>
      </c>
    </row>
    <row r="229" spans="1:6">
      <c r="A229" s="7"/>
      <c r="B229" s="20"/>
      <c r="C229" s="21" t="s">
        <v>4</v>
      </c>
      <c r="D229" s="86">
        <f>D230</f>
        <v>60800</v>
      </c>
      <c r="E229" s="86">
        <f>E230</f>
        <v>32170.74</v>
      </c>
      <c r="F229" s="51">
        <f t="shared" si="15"/>
        <v>52.912401315789481</v>
      </c>
    </row>
    <row r="230" spans="1:6">
      <c r="A230" s="7"/>
      <c r="B230" s="117"/>
      <c r="C230" s="21" t="s">
        <v>18</v>
      </c>
      <c r="D230" s="86">
        <v>60800</v>
      </c>
      <c r="E230" s="86">
        <v>32170.74</v>
      </c>
      <c r="F230" s="19">
        <f t="shared" si="15"/>
        <v>52.912401315789481</v>
      </c>
    </row>
    <row r="231" spans="1:6" ht="21">
      <c r="A231" s="7"/>
      <c r="B231" s="54">
        <v>85214</v>
      </c>
      <c r="C231" s="108" t="s">
        <v>122</v>
      </c>
      <c r="D231" s="29">
        <f>+D232</f>
        <v>55900</v>
      </c>
      <c r="E231" s="113">
        <f>+E232</f>
        <v>23920.87</v>
      </c>
      <c r="F231" s="24">
        <f t="shared" si="15"/>
        <v>42.792254025044727</v>
      </c>
    </row>
    <row r="232" spans="1:6">
      <c r="A232" s="7"/>
      <c r="B232" s="54"/>
      <c r="C232" s="57" t="s">
        <v>5</v>
      </c>
      <c r="D232" s="29">
        <f>+D233+D235</f>
        <v>55900</v>
      </c>
      <c r="E232" s="113">
        <f>+E233+E235</f>
        <v>23920.87</v>
      </c>
      <c r="F232" s="24">
        <f t="shared" si="15"/>
        <v>42.792254025044727</v>
      </c>
    </row>
    <row r="233" spans="1:6">
      <c r="A233" s="7"/>
      <c r="B233" s="55"/>
      <c r="C233" s="21" t="s">
        <v>4</v>
      </c>
      <c r="D233" s="86">
        <f>SUM(D234)</f>
        <v>6200</v>
      </c>
      <c r="E233" s="86">
        <f>SUM(E234)</f>
        <v>2400.02</v>
      </c>
      <c r="F233" s="27">
        <f t="shared" si="15"/>
        <v>38.71</v>
      </c>
    </row>
    <row r="234" spans="1:6">
      <c r="A234" s="7"/>
      <c r="B234" s="55"/>
      <c r="C234" s="21" t="s">
        <v>3</v>
      </c>
      <c r="D234" s="86">
        <v>6200</v>
      </c>
      <c r="E234" s="86">
        <v>2400.02</v>
      </c>
      <c r="F234" s="27">
        <f t="shared" si="15"/>
        <v>38.71</v>
      </c>
    </row>
    <row r="235" spans="1:6">
      <c r="A235" s="7"/>
      <c r="B235" s="52"/>
      <c r="C235" s="21" t="s">
        <v>33</v>
      </c>
      <c r="D235" s="86">
        <v>49700</v>
      </c>
      <c r="E235" s="86">
        <v>21520.85</v>
      </c>
      <c r="F235" s="27">
        <f t="shared" si="15"/>
        <v>43.301509054325955</v>
      </c>
    </row>
    <row r="236" spans="1:6">
      <c r="A236" s="7"/>
      <c r="B236" s="103">
        <v>85215</v>
      </c>
      <c r="C236" s="40" t="s">
        <v>32</v>
      </c>
      <c r="D236" s="44">
        <f>+D237+D239</f>
        <v>348708</v>
      </c>
      <c r="E236" s="86">
        <f>+E237+E239</f>
        <v>151684.97</v>
      </c>
      <c r="F236" s="24">
        <f t="shared" si="15"/>
        <v>43.499136813609098</v>
      </c>
    </row>
    <row r="237" spans="1:6">
      <c r="A237" s="7"/>
      <c r="B237" s="54"/>
      <c r="C237" s="21" t="s">
        <v>5</v>
      </c>
      <c r="D237" s="86">
        <f>+D238</f>
        <v>72</v>
      </c>
      <c r="E237" s="86">
        <f>+E238</f>
        <v>71.87</v>
      </c>
      <c r="F237" s="27">
        <f t="shared" si="15"/>
        <v>99.819444444444443</v>
      </c>
    </row>
    <row r="238" spans="1:6">
      <c r="A238" s="7"/>
      <c r="B238" s="55"/>
      <c r="C238" s="21" t="s">
        <v>3</v>
      </c>
      <c r="D238" s="86">
        <v>72</v>
      </c>
      <c r="E238" s="86">
        <v>71.87</v>
      </c>
      <c r="F238" s="27">
        <f t="shared" si="15"/>
        <v>99.819444444444443</v>
      </c>
    </row>
    <row r="239" spans="1:6">
      <c r="A239" s="7"/>
      <c r="B239" s="52"/>
      <c r="C239" s="21" t="s">
        <v>25</v>
      </c>
      <c r="D239" s="86">
        <v>348636</v>
      </c>
      <c r="E239" s="86">
        <v>151613.1</v>
      </c>
      <c r="F239" s="19">
        <f t="shared" si="15"/>
        <v>43.487505593226174</v>
      </c>
    </row>
    <row r="240" spans="1:6">
      <c r="A240" s="7"/>
      <c r="B240" s="103">
        <v>85216</v>
      </c>
      <c r="C240" s="40" t="s">
        <v>31</v>
      </c>
      <c r="D240" s="44">
        <f>+D241</f>
        <v>141000</v>
      </c>
      <c r="E240" s="86">
        <f>+E241</f>
        <v>115861.32</v>
      </c>
      <c r="F240" s="27">
        <f t="shared" si="15"/>
        <v>82.171148936170212</v>
      </c>
    </row>
    <row r="241" spans="1:6">
      <c r="A241" s="7"/>
      <c r="B241" s="55"/>
      <c r="C241" s="37" t="s">
        <v>5</v>
      </c>
      <c r="D241" s="53">
        <f>+D242</f>
        <v>141000</v>
      </c>
      <c r="E241" s="106">
        <f>+E242</f>
        <v>115861.32</v>
      </c>
      <c r="F241" s="24">
        <f t="shared" si="15"/>
        <v>82.171148936170212</v>
      </c>
    </row>
    <row r="242" spans="1:6">
      <c r="A242" s="7"/>
      <c r="B242" s="55"/>
      <c r="C242" s="33" t="s">
        <v>25</v>
      </c>
      <c r="D242" s="45">
        <v>141000</v>
      </c>
      <c r="E242" s="92">
        <v>115861.32</v>
      </c>
      <c r="F242" s="27">
        <f t="shared" si="15"/>
        <v>82.171148936170212</v>
      </c>
    </row>
    <row r="243" spans="1:6">
      <c r="A243" s="7"/>
      <c r="B243" s="103">
        <v>85219</v>
      </c>
      <c r="C243" s="40" t="s">
        <v>30</v>
      </c>
      <c r="D243" s="44">
        <f>+D244</f>
        <v>1077079</v>
      </c>
      <c r="E243" s="86">
        <f>+E244</f>
        <v>547486.17000000004</v>
      </c>
      <c r="F243" s="24">
        <f t="shared" si="15"/>
        <v>50.830641949197783</v>
      </c>
    </row>
    <row r="244" spans="1:6">
      <c r="A244" s="7"/>
      <c r="B244" s="55"/>
      <c r="C244" s="40" t="s">
        <v>5</v>
      </c>
      <c r="D244" s="44">
        <f>+D245+D248</f>
        <v>1077079</v>
      </c>
      <c r="E244" s="86">
        <f>+E245+E248</f>
        <v>547486.17000000004</v>
      </c>
      <c r="F244" s="24">
        <f t="shared" si="15"/>
        <v>50.830641949197783</v>
      </c>
    </row>
    <row r="245" spans="1:6">
      <c r="A245" s="7"/>
      <c r="B245" s="55"/>
      <c r="C245" s="21" t="s">
        <v>4</v>
      </c>
      <c r="D245" s="86">
        <f>SUM(D246:D247)</f>
        <v>1060191</v>
      </c>
      <c r="E245" s="86">
        <f>SUM(E246:E247)</f>
        <v>533390.17000000004</v>
      </c>
      <c r="F245" s="27">
        <f t="shared" si="15"/>
        <v>50.310761928746807</v>
      </c>
    </row>
    <row r="246" spans="1:6">
      <c r="A246" s="7"/>
      <c r="B246" s="55"/>
      <c r="C246" s="21" t="s">
        <v>18</v>
      </c>
      <c r="D246" s="86">
        <v>953464</v>
      </c>
      <c r="E246" s="86">
        <v>473306.46</v>
      </c>
      <c r="F246" s="27">
        <f t="shared" si="15"/>
        <v>49.640726865408659</v>
      </c>
    </row>
    <row r="247" spans="1:6">
      <c r="A247" s="15"/>
      <c r="B247" s="55"/>
      <c r="C247" s="21" t="s">
        <v>3</v>
      </c>
      <c r="D247" s="86">
        <v>106727</v>
      </c>
      <c r="E247" s="86">
        <v>60083.71</v>
      </c>
      <c r="F247" s="27">
        <f t="shared" si="15"/>
        <v>56.296635340635447</v>
      </c>
    </row>
    <row r="248" spans="1:6">
      <c r="A248" s="7"/>
      <c r="B248" s="52"/>
      <c r="C248" s="21" t="s">
        <v>25</v>
      </c>
      <c r="D248" s="86">
        <v>16888</v>
      </c>
      <c r="E248" s="86">
        <v>14096</v>
      </c>
      <c r="F248" s="19">
        <f t="shared" si="15"/>
        <v>83.46755092373283</v>
      </c>
    </row>
    <row r="249" spans="1:6">
      <c r="A249" s="7"/>
      <c r="B249" s="54">
        <v>85228</v>
      </c>
      <c r="C249" s="40" t="s">
        <v>29</v>
      </c>
      <c r="D249" s="44">
        <f>+D251</f>
        <v>41027</v>
      </c>
      <c r="E249" s="86">
        <f>+E251</f>
        <v>20775.27</v>
      </c>
      <c r="F249" s="24">
        <f t="shared" si="15"/>
        <v>50.638043239817691</v>
      </c>
    </row>
    <row r="250" spans="1:6">
      <c r="A250" s="7"/>
      <c r="B250" s="54"/>
      <c r="C250" s="57" t="s">
        <v>5</v>
      </c>
      <c r="D250" s="44">
        <f>+D251</f>
        <v>41027</v>
      </c>
      <c r="E250" s="86">
        <f>+E251</f>
        <v>20775.27</v>
      </c>
      <c r="F250" s="24">
        <f t="shared" si="15"/>
        <v>50.638043239817691</v>
      </c>
    </row>
    <row r="251" spans="1:6">
      <c r="A251" s="7"/>
      <c r="B251" s="55"/>
      <c r="C251" s="59" t="s">
        <v>4</v>
      </c>
      <c r="D251" s="53">
        <f>+D252</f>
        <v>41027</v>
      </c>
      <c r="E251" s="106">
        <f>+E252</f>
        <v>20775.27</v>
      </c>
      <c r="F251" s="19">
        <f t="shared" si="15"/>
        <v>50.638043239817691</v>
      </c>
    </row>
    <row r="252" spans="1:6">
      <c r="A252" s="15"/>
      <c r="B252" s="52"/>
      <c r="C252" s="57" t="s">
        <v>18</v>
      </c>
      <c r="D252" s="44">
        <v>41027</v>
      </c>
      <c r="E252" s="86">
        <v>20775.27</v>
      </c>
      <c r="F252" s="24">
        <f t="shared" si="15"/>
        <v>50.638043239817691</v>
      </c>
    </row>
    <row r="253" spans="1:6">
      <c r="A253" s="15"/>
      <c r="B253" s="103">
        <v>85230</v>
      </c>
      <c r="C253" s="57" t="s">
        <v>108</v>
      </c>
      <c r="D253" s="44">
        <f>+D254</f>
        <v>91334</v>
      </c>
      <c r="E253" s="86">
        <f>+E254</f>
        <v>21094.9</v>
      </c>
      <c r="F253" s="24">
        <f t="shared" si="15"/>
        <v>23.096437252282833</v>
      </c>
    </row>
    <row r="254" spans="1:6">
      <c r="A254" s="15"/>
      <c r="B254" s="54"/>
      <c r="C254" s="21" t="s">
        <v>5</v>
      </c>
      <c r="D254" s="86">
        <f>+D255</f>
        <v>91334</v>
      </c>
      <c r="E254" s="86">
        <f>+E255</f>
        <v>21094.9</v>
      </c>
      <c r="F254" s="24">
        <f t="shared" si="15"/>
        <v>23.096437252282833</v>
      </c>
    </row>
    <row r="255" spans="1:6">
      <c r="A255" s="15"/>
      <c r="B255" s="52"/>
      <c r="C255" s="21" t="s">
        <v>33</v>
      </c>
      <c r="D255" s="86">
        <v>91334</v>
      </c>
      <c r="E255" s="86">
        <v>21094.9</v>
      </c>
      <c r="F255" s="24">
        <f t="shared" si="15"/>
        <v>23.096437252282833</v>
      </c>
    </row>
    <row r="256" spans="1:6">
      <c r="A256" s="15"/>
      <c r="B256" s="54">
        <v>85295</v>
      </c>
      <c r="C256" s="40" t="s">
        <v>6</v>
      </c>
      <c r="D256" s="44">
        <f>+D257</f>
        <v>6500</v>
      </c>
      <c r="E256" s="86">
        <f>+E257</f>
        <v>1103.8</v>
      </c>
      <c r="F256" s="24">
        <f t="shared" si="15"/>
        <v>16.981538461538463</v>
      </c>
    </row>
    <row r="257" spans="1:6">
      <c r="A257" s="43"/>
      <c r="B257" s="32"/>
      <c r="C257" s="57" t="s">
        <v>5</v>
      </c>
      <c r="D257" s="44">
        <f>+D258</f>
        <v>6500</v>
      </c>
      <c r="E257" s="86">
        <f>+E258</f>
        <v>1103.8</v>
      </c>
      <c r="F257" s="24">
        <f t="shared" si="15"/>
        <v>16.981538461538463</v>
      </c>
    </row>
    <row r="258" spans="1:6">
      <c r="A258" s="31"/>
      <c r="B258" s="8"/>
      <c r="C258" s="59" t="s">
        <v>4</v>
      </c>
      <c r="D258" s="53">
        <f>SUM(D259)</f>
        <v>6500</v>
      </c>
      <c r="E258" s="106">
        <f>SUM(E259)</f>
        <v>1103.8</v>
      </c>
      <c r="F258" s="24">
        <f t="shared" si="15"/>
        <v>16.981538461538463</v>
      </c>
    </row>
    <row r="259" spans="1:6" ht="13.5" thickBot="1">
      <c r="A259" s="31"/>
      <c r="B259" s="8"/>
      <c r="C259" s="111" t="s">
        <v>3</v>
      </c>
      <c r="D259" s="68">
        <v>6500</v>
      </c>
      <c r="E259" s="91">
        <v>1103.8</v>
      </c>
      <c r="F259" s="51">
        <f t="shared" si="15"/>
        <v>16.981538461538463</v>
      </c>
    </row>
    <row r="260" spans="1:6" ht="13.5" thickBot="1">
      <c r="A260" s="10">
        <v>854</v>
      </c>
      <c r="B260" s="35"/>
      <c r="C260" s="12" t="s">
        <v>28</v>
      </c>
      <c r="D260" s="13">
        <f>+D261+D267</f>
        <v>465850</v>
      </c>
      <c r="E260" s="13">
        <f>+E261+E267</f>
        <v>238248.28</v>
      </c>
      <c r="F260" s="67">
        <f t="shared" ref="F260:F278" si="16">E260/D260*100</f>
        <v>51.142702586669529</v>
      </c>
    </row>
    <row r="261" spans="1:6">
      <c r="A261" s="31"/>
      <c r="B261" s="8">
        <v>85401</v>
      </c>
      <c r="C261" s="37" t="s">
        <v>27</v>
      </c>
      <c r="D261" s="53">
        <f>+D262</f>
        <v>410794</v>
      </c>
      <c r="E261" s="106">
        <f>+E262</f>
        <v>208263.52</v>
      </c>
      <c r="F261" s="19">
        <f t="shared" si="16"/>
        <v>50.697799870494698</v>
      </c>
    </row>
    <row r="262" spans="1:6">
      <c r="A262" s="31"/>
      <c r="B262" s="32"/>
      <c r="C262" s="59" t="s">
        <v>5</v>
      </c>
      <c r="D262" s="53">
        <f>+D263+D266</f>
        <v>410794</v>
      </c>
      <c r="E262" s="106">
        <f>+E263+E266</f>
        <v>208263.52</v>
      </c>
      <c r="F262" s="19">
        <f t="shared" si="16"/>
        <v>50.697799870494698</v>
      </c>
    </row>
    <row r="263" spans="1:6">
      <c r="A263" s="31"/>
      <c r="B263" s="25"/>
      <c r="C263" s="21" t="s">
        <v>4</v>
      </c>
      <c r="D263" s="86">
        <f>SUM(D264+D265)</f>
        <v>406762</v>
      </c>
      <c r="E263" s="86">
        <f>SUM(E264+E265)</f>
        <v>206426.74</v>
      </c>
      <c r="F263" s="23">
        <f t="shared" si="16"/>
        <v>50.748776926064878</v>
      </c>
    </row>
    <row r="264" spans="1:6">
      <c r="A264" s="31"/>
      <c r="B264" s="25"/>
      <c r="C264" s="21" t="s">
        <v>18</v>
      </c>
      <c r="D264" s="86">
        <v>372234</v>
      </c>
      <c r="E264" s="86">
        <v>189314.53</v>
      </c>
      <c r="F264" s="23">
        <f t="shared" si="16"/>
        <v>50.859010729809739</v>
      </c>
    </row>
    <row r="265" spans="1:6">
      <c r="A265" s="31"/>
      <c r="B265" s="25"/>
      <c r="C265" s="21" t="s">
        <v>3</v>
      </c>
      <c r="D265" s="86">
        <v>34528</v>
      </c>
      <c r="E265" s="86">
        <v>17112.21</v>
      </c>
      <c r="F265" s="23">
        <f t="shared" si="16"/>
        <v>49.560385773864688</v>
      </c>
    </row>
    <row r="266" spans="1:6" ht="16.5" customHeight="1">
      <c r="A266" s="31"/>
      <c r="B266" s="88"/>
      <c r="C266" s="21" t="s">
        <v>25</v>
      </c>
      <c r="D266" s="86">
        <v>4032</v>
      </c>
      <c r="E266" s="86">
        <v>1836.78</v>
      </c>
      <c r="F266" s="23">
        <f t="shared" si="16"/>
        <v>45.555059523809518</v>
      </c>
    </row>
    <row r="267" spans="1:6">
      <c r="A267" s="31"/>
      <c r="B267" s="36">
        <v>85415</v>
      </c>
      <c r="C267" s="37" t="s">
        <v>26</v>
      </c>
      <c r="D267" s="53">
        <f>+D269</f>
        <v>55056</v>
      </c>
      <c r="E267" s="106">
        <f>+E269</f>
        <v>29984.76</v>
      </c>
      <c r="F267" s="27">
        <f t="shared" si="16"/>
        <v>54.462292938099388</v>
      </c>
    </row>
    <row r="268" spans="1:6">
      <c r="A268" s="31"/>
      <c r="B268" s="33"/>
      <c r="C268" s="37" t="s">
        <v>5</v>
      </c>
      <c r="D268" s="44">
        <f>+D269</f>
        <v>55056</v>
      </c>
      <c r="E268" s="86">
        <f>+E269</f>
        <v>29984.76</v>
      </c>
      <c r="F268" s="27">
        <f t="shared" si="16"/>
        <v>54.462292938099388</v>
      </c>
    </row>
    <row r="269" spans="1:6" ht="13.5" thickBot="1">
      <c r="A269" s="31"/>
      <c r="B269" s="33"/>
      <c r="C269" s="33" t="s">
        <v>25</v>
      </c>
      <c r="D269" s="45">
        <v>55056</v>
      </c>
      <c r="E269" s="92">
        <v>29984.76</v>
      </c>
      <c r="F269" s="27">
        <f t="shared" si="16"/>
        <v>54.462292938099388</v>
      </c>
    </row>
    <row r="270" spans="1:6" ht="13.5" thickBot="1">
      <c r="A270" s="10">
        <v>855</v>
      </c>
      <c r="B270" s="81"/>
      <c r="C270" s="12" t="s">
        <v>109</v>
      </c>
      <c r="D270" s="46">
        <f>SUM(D271,D278,D284,D287,D291,D297,D300)</f>
        <v>16057837</v>
      </c>
      <c r="E270" s="46">
        <f>SUM(E271,E278,E284,E287,E291,E297,E300)</f>
        <v>8752613.7299999986</v>
      </c>
      <c r="F270" s="78">
        <f t="shared" si="16"/>
        <v>54.506803936296023</v>
      </c>
    </row>
    <row r="271" spans="1:6">
      <c r="A271" s="43"/>
      <c r="B271" s="95">
        <v>85501</v>
      </c>
      <c r="C271" s="37" t="s">
        <v>110</v>
      </c>
      <c r="D271" s="53">
        <f>+D272</f>
        <v>10304000</v>
      </c>
      <c r="E271" s="106">
        <f>+E272</f>
        <v>5795240.6299999999</v>
      </c>
      <c r="F271" s="27">
        <f t="shared" si="16"/>
        <v>56.242630337732912</v>
      </c>
    </row>
    <row r="272" spans="1:6">
      <c r="A272" s="31"/>
      <c r="B272" s="32"/>
      <c r="C272" s="98" t="s">
        <v>5</v>
      </c>
      <c r="D272" s="68">
        <f>SUM(D276,D273)</f>
        <v>10304000</v>
      </c>
      <c r="E272" s="91">
        <f>SUM(E276,E273)</f>
        <v>5795240.6299999999</v>
      </c>
      <c r="F272" s="27">
        <f t="shared" si="16"/>
        <v>56.242630337732912</v>
      </c>
    </row>
    <row r="273" spans="1:7">
      <c r="A273" s="43"/>
      <c r="B273" s="8"/>
      <c r="C273" s="21" t="s">
        <v>4</v>
      </c>
      <c r="D273" s="86">
        <f>SUM(D274:D275)</f>
        <v>154555</v>
      </c>
      <c r="E273" s="86">
        <f>SUM(E274:E275)</f>
        <v>77794.03</v>
      </c>
      <c r="F273" s="23">
        <f t="shared" si="16"/>
        <v>50.334204652065608</v>
      </c>
    </row>
    <row r="274" spans="1:7">
      <c r="A274" s="43"/>
      <c r="B274" s="8"/>
      <c r="C274" s="21" t="s">
        <v>18</v>
      </c>
      <c r="D274" s="86">
        <v>130228</v>
      </c>
      <c r="E274" s="86">
        <v>65507.05</v>
      </c>
      <c r="F274" s="23">
        <f t="shared" si="16"/>
        <v>50.301816813588474</v>
      </c>
    </row>
    <row r="275" spans="1:7">
      <c r="A275" s="43"/>
      <c r="B275" s="8"/>
      <c r="C275" s="21" t="s">
        <v>3</v>
      </c>
      <c r="D275" s="86">
        <v>24327</v>
      </c>
      <c r="E275" s="86">
        <v>12286.98</v>
      </c>
      <c r="F275" s="23">
        <f t="shared" si="16"/>
        <v>50.507584165741768</v>
      </c>
    </row>
    <row r="276" spans="1:7">
      <c r="A276" s="119"/>
      <c r="B276" s="95"/>
      <c r="C276" s="21" t="s">
        <v>25</v>
      </c>
      <c r="D276" s="86">
        <v>10149445</v>
      </c>
      <c r="E276" s="86">
        <v>5717446.5999999996</v>
      </c>
      <c r="F276" s="23">
        <f t="shared" si="16"/>
        <v>56.332603408363703</v>
      </c>
    </row>
    <row r="277" spans="1:7">
      <c r="A277" s="20"/>
      <c r="B277" s="62"/>
      <c r="C277" s="5"/>
      <c r="D277" s="63"/>
      <c r="E277" s="63"/>
      <c r="F277" s="26"/>
      <c r="G277" s="2"/>
    </row>
    <row r="278" spans="1:7" ht="36.75" customHeight="1">
      <c r="A278" s="120"/>
      <c r="B278" s="121">
        <v>85502</v>
      </c>
      <c r="C278" s="108" t="s">
        <v>123</v>
      </c>
      <c r="D278" s="122">
        <f>+D279</f>
        <v>5369000</v>
      </c>
      <c r="E278" s="168">
        <f>+E279</f>
        <v>2761502.75</v>
      </c>
      <c r="F278" s="51">
        <f t="shared" si="16"/>
        <v>51.434210281244177</v>
      </c>
    </row>
    <row r="279" spans="1:7" ht="12.75" customHeight="1">
      <c r="A279" s="31"/>
      <c r="B279" s="32"/>
      <c r="C279" s="40" t="s">
        <v>5</v>
      </c>
      <c r="D279" s="44">
        <f>SUM(D280,D283)</f>
        <v>5369000</v>
      </c>
      <c r="E279" s="86">
        <f>SUM(E280,E283)</f>
        <v>2761502.75</v>
      </c>
      <c r="F279" s="24">
        <f t="shared" ref="F279:F283" si="17">E279/D279*100</f>
        <v>51.434210281244177</v>
      </c>
    </row>
    <row r="280" spans="1:7" ht="17.25" customHeight="1">
      <c r="A280" s="31"/>
      <c r="B280" s="8"/>
      <c r="C280" s="21" t="s">
        <v>4</v>
      </c>
      <c r="D280" s="86">
        <f>SUM(D281:D282)</f>
        <v>394900</v>
      </c>
      <c r="E280" s="86">
        <f>SUM(E281:E282)</f>
        <v>198956.28</v>
      </c>
      <c r="F280" s="23">
        <f t="shared" si="17"/>
        <v>50.381433274246646</v>
      </c>
    </row>
    <row r="281" spans="1:7">
      <c r="A281" s="31"/>
      <c r="B281" s="8"/>
      <c r="C281" s="21" t="s">
        <v>18</v>
      </c>
      <c r="D281" s="86">
        <v>375245</v>
      </c>
      <c r="E281" s="86">
        <v>187476.25</v>
      </c>
      <c r="F281" s="23">
        <f t="shared" si="17"/>
        <v>49.961025463363931</v>
      </c>
    </row>
    <row r="282" spans="1:7">
      <c r="A282" s="31"/>
      <c r="B282" s="8"/>
      <c r="C282" s="21" t="s">
        <v>3</v>
      </c>
      <c r="D282" s="86">
        <v>19655</v>
      </c>
      <c r="E282" s="86">
        <v>11480.03</v>
      </c>
      <c r="F282" s="23">
        <f t="shared" si="17"/>
        <v>58.407682523530916</v>
      </c>
    </row>
    <row r="283" spans="1:7">
      <c r="A283" s="31"/>
      <c r="B283" s="88"/>
      <c r="C283" s="21" t="s">
        <v>25</v>
      </c>
      <c r="D283" s="86">
        <v>4974100</v>
      </c>
      <c r="E283" s="86">
        <v>2562546.4700000002</v>
      </c>
      <c r="F283" s="23">
        <f t="shared" si="17"/>
        <v>51.517791560282269</v>
      </c>
    </row>
    <row r="284" spans="1:7">
      <c r="A284" s="7"/>
      <c r="B284" s="79">
        <v>85503</v>
      </c>
      <c r="C284" s="40" t="s">
        <v>111</v>
      </c>
      <c r="D284" s="44">
        <f>+D285</f>
        <v>125</v>
      </c>
      <c r="E284" s="86">
        <f>+E285</f>
        <v>0</v>
      </c>
      <c r="F284" s="24">
        <f t="shared" ref="F284:F295" si="18">E284/D284*100</f>
        <v>0</v>
      </c>
    </row>
    <row r="285" spans="1:7">
      <c r="A285" s="43"/>
      <c r="B285" s="32"/>
      <c r="C285" s="21" t="s">
        <v>5</v>
      </c>
      <c r="D285" s="86">
        <f>+D286</f>
        <v>125</v>
      </c>
      <c r="E285" s="86">
        <f>+E286</f>
        <v>0</v>
      </c>
      <c r="F285" s="23">
        <f t="shared" si="18"/>
        <v>0</v>
      </c>
    </row>
    <row r="286" spans="1:7">
      <c r="A286" s="43"/>
      <c r="B286" s="8"/>
      <c r="C286" s="21" t="s">
        <v>3</v>
      </c>
      <c r="D286" s="86">
        <v>125</v>
      </c>
      <c r="E286" s="86">
        <v>0</v>
      </c>
      <c r="F286" s="23">
        <f t="shared" si="18"/>
        <v>0</v>
      </c>
    </row>
    <row r="287" spans="1:7">
      <c r="A287" s="7"/>
      <c r="B287" s="87">
        <v>85504</v>
      </c>
      <c r="C287" s="40" t="s">
        <v>112</v>
      </c>
      <c r="D287" s="44">
        <f>+D289</f>
        <v>9388</v>
      </c>
      <c r="E287" s="86">
        <f>+E289</f>
        <v>6740</v>
      </c>
      <c r="F287" s="24">
        <f t="shared" si="18"/>
        <v>71.793779292714106</v>
      </c>
    </row>
    <row r="288" spans="1:7">
      <c r="A288" s="7"/>
      <c r="B288" s="84"/>
      <c r="C288" s="40" t="s">
        <v>5</v>
      </c>
      <c r="D288" s="44">
        <f>+D289</f>
        <v>9388</v>
      </c>
      <c r="E288" s="86">
        <f>+E289</f>
        <v>6740</v>
      </c>
      <c r="F288" s="24">
        <f t="shared" si="18"/>
        <v>71.793779292714106</v>
      </c>
    </row>
    <row r="289" spans="1:6">
      <c r="A289" s="7"/>
      <c r="B289" s="20"/>
      <c r="C289" s="21" t="s">
        <v>4</v>
      </c>
      <c r="D289" s="86">
        <f>D290</f>
        <v>9388</v>
      </c>
      <c r="E289" s="86">
        <f>E290</f>
        <v>6740</v>
      </c>
      <c r="F289" s="23">
        <f t="shared" si="18"/>
        <v>71.793779292714106</v>
      </c>
    </row>
    <row r="290" spans="1:6">
      <c r="A290" s="7"/>
      <c r="B290" s="117"/>
      <c r="C290" s="21" t="s">
        <v>18</v>
      </c>
      <c r="D290" s="86">
        <v>9388</v>
      </c>
      <c r="E290" s="86">
        <v>6740</v>
      </c>
      <c r="F290" s="23">
        <f t="shared" si="18"/>
        <v>71.793779292714106</v>
      </c>
    </row>
    <row r="291" spans="1:6">
      <c r="A291" s="31"/>
      <c r="B291" s="8">
        <v>85505</v>
      </c>
      <c r="C291" s="33" t="s">
        <v>113</v>
      </c>
      <c r="D291" s="45">
        <f>+D292</f>
        <v>328200</v>
      </c>
      <c r="E291" s="92">
        <f>+E292</f>
        <v>159282.15000000002</v>
      </c>
      <c r="F291" s="27">
        <f t="shared" si="18"/>
        <v>48.532038391224866</v>
      </c>
    </row>
    <row r="292" spans="1:6">
      <c r="A292" s="31"/>
      <c r="B292" s="32"/>
      <c r="C292" s="40" t="s">
        <v>5</v>
      </c>
      <c r="D292" s="123">
        <f>+D293+D296</f>
        <v>328200</v>
      </c>
      <c r="E292" s="169">
        <f>+E293+E296</f>
        <v>159282.15000000002</v>
      </c>
      <c r="F292" s="24">
        <f t="shared" si="18"/>
        <v>48.532038391224866</v>
      </c>
    </row>
    <row r="293" spans="1:6">
      <c r="A293" s="31"/>
      <c r="B293" s="25"/>
      <c r="C293" s="21" t="s">
        <v>4</v>
      </c>
      <c r="D293" s="86">
        <f>SUM(D294+D295)</f>
        <v>326200</v>
      </c>
      <c r="E293" s="86">
        <f>SUM(E294+E295)</f>
        <v>159156.39000000001</v>
      </c>
      <c r="F293" s="23">
        <f t="shared" si="18"/>
        <v>48.791045370938079</v>
      </c>
    </row>
    <row r="294" spans="1:6">
      <c r="A294" s="31"/>
      <c r="B294" s="25"/>
      <c r="C294" s="21" t="s">
        <v>18</v>
      </c>
      <c r="D294" s="86">
        <v>227682</v>
      </c>
      <c r="E294" s="86">
        <v>110505.7</v>
      </c>
      <c r="F294" s="23">
        <f t="shared" si="18"/>
        <v>48.535105981149144</v>
      </c>
    </row>
    <row r="295" spans="1:6">
      <c r="A295" s="31"/>
      <c r="B295" s="25"/>
      <c r="C295" s="21" t="s">
        <v>3</v>
      </c>
      <c r="D295" s="86">
        <v>98518</v>
      </c>
      <c r="E295" s="86">
        <v>48650.69</v>
      </c>
      <c r="F295" s="23">
        <f t="shared" si="18"/>
        <v>49.382539231409488</v>
      </c>
    </row>
    <row r="296" spans="1:6">
      <c r="A296" s="31"/>
      <c r="B296" s="88"/>
      <c r="C296" s="21" t="s">
        <v>25</v>
      </c>
      <c r="D296" s="86">
        <v>2000</v>
      </c>
      <c r="E296" s="86">
        <v>125.76</v>
      </c>
      <c r="F296" s="23">
        <f>E296/D296*100</f>
        <v>6.2880000000000003</v>
      </c>
    </row>
    <row r="297" spans="1:6">
      <c r="A297" s="7"/>
      <c r="B297" s="79">
        <v>85508</v>
      </c>
      <c r="C297" s="40" t="s">
        <v>114</v>
      </c>
      <c r="D297" s="44">
        <f>+D298</f>
        <v>43000</v>
      </c>
      <c r="E297" s="86">
        <f>+E298</f>
        <v>25728.2</v>
      </c>
      <c r="F297" s="24">
        <f t="shared" ref="F297:F299" si="19">E297/D297*100</f>
        <v>59.833023255813956</v>
      </c>
    </row>
    <row r="298" spans="1:6">
      <c r="A298" s="43"/>
      <c r="B298" s="32"/>
      <c r="C298" s="21" t="s">
        <v>5</v>
      </c>
      <c r="D298" s="86">
        <f>+D299</f>
        <v>43000</v>
      </c>
      <c r="E298" s="86">
        <f>+E299</f>
        <v>25728.2</v>
      </c>
      <c r="F298" s="23">
        <f t="shared" si="19"/>
        <v>59.833023255813956</v>
      </c>
    </row>
    <row r="299" spans="1:6" ht="13.5" customHeight="1">
      <c r="A299" s="43"/>
      <c r="B299" s="8"/>
      <c r="C299" s="21" t="s">
        <v>3</v>
      </c>
      <c r="D299" s="86">
        <v>43000</v>
      </c>
      <c r="E299" s="86">
        <v>25728.2</v>
      </c>
      <c r="F299" s="23">
        <f t="shared" si="19"/>
        <v>59.833023255813956</v>
      </c>
    </row>
    <row r="300" spans="1:6">
      <c r="A300" s="43"/>
      <c r="B300" s="79">
        <v>85595</v>
      </c>
      <c r="C300" s="40" t="s">
        <v>115</v>
      </c>
      <c r="D300" s="44">
        <f>+D301</f>
        <v>4124</v>
      </c>
      <c r="E300" s="86">
        <f>+E301</f>
        <v>4120</v>
      </c>
      <c r="F300" s="24">
        <f t="shared" ref="F300:F342" si="20">E300/D300*100</f>
        <v>99.903006789524724</v>
      </c>
    </row>
    <row r="301" spans="1:6">
      <c r="A301" s="31"/>
      <c r="B301" s="32"/>
      <c r="C301" s="40" t="s">
        <v>5</v>
      </c>
      <c r="D301" s="44">
        <f>SUM(D304,D302)</f>
        <v>4124</v>
      </c>
      <c r="E301" s="86">
        <f>SUM(E304,E302)</f>
        <v>4120</v>
      </c>
      <c r="F301" s="24">
        <f t="shared" si="20"/>
        <v>99.903006789524724</v>
      </c>
    </row>
    <row r="302" spans="1:6">
      <c r="A302" s="43"/>
      <c r="B302" s="8"/>
      <c r="C302" s="21" t="s">
        <v>4</v>
      </c>
      <c r="D302" s="86">
        <f>SUM(D303:D303)</f>
        <v>124</v>
      </c>
      <c r="E302" s="86">
        <f>SUM(E303:E303)</f>
        <v>120</v>
      </c>
      <c r="F302" s="23">
        <f t="shared" si="20"/>
        <v>96.774193548387103</v>
      </c>
    </row>
    <row r="303" spans="1:6">
      <c r="A303" s="43"/>
      <c r="B303" s="8"/>
      <c r="C303" s="21" t="s">
        <v>3</v>
      </c>
      <c r="D303" s="86">
        <v>124</v>
      </c>
      <c r="E303" s="86">
        <v>120</v>
      </c>
      <c r="F303" s="23">
        <f t="shared" si="20"/>
        <v>96.774193548387103</v>
      </c>
    </row>
    <row r="304" spans="1:6" ht="13.5" thickBot="1">
      <c r="A304" s="31"/>
      <c r="B304" s="25"/>
      <c r="C304" s="33" t="s">
        <v>25</v>
      </c>
      <c r="D304" s="45">
        <v>4000</v>
      </c>
      <c r="E304" s="92">
        <v>4000</v>
      </c>
      <c r="F304" s="27">
        <f t="shared" si="20"/>
        <v>100</v>
      </c>
    </row>
    <row r="305" spans="1:17" ht="13.5" thickBot="1">
      <c r="A305" s="10">
        <v>900</v>
      </c>
      <c r="B305" s="35"/>
      <c r="C305" s="124" t="s">
        <v>24</v>
      </c>
      <c r="D305" s="125">
        <f>SUM(D306,D312,D317,D321,D325,D330,D337,D343)</f>
        <v>4154956</v>
      </c>
      <c r="E305" s="125">
        <f>SUM(E306,E312,E317,E321,E325,E330,E337,E343)</f>
        <v>2042090.0399999998</v>
      </c>
      <c r="F305" s="67">
        <f t="shared" si="20"/>
        <v>49.148295192536331</v>
      </c>
    </row>
    <row r="306" spans="1:17">
      <c r="A306" s="31"/>
      <c r="B306" s="95">
        <v>90001</v>
      </c>
      <c r="C306" s="37" t="s">
        <v>23</v>
      </c>
      <c r="D306" s="53">
        <f>+D310+D307</f>
        <v>511512</v>
      </c>
      <c r="E306" s="106">
        <f>+E310+E307</f>
        <v>61407.44</v>
      </c>
      <c r="F306" s="19">
        <f t="shared" si="20"/>
        <v>12.005082969705501</v>
      </c>
    </row>
    <row r="307" spans="1:17">
      <c r="A307" s="31"/>
      <c r="B307" s="8"/>
      <c r="C307" s="40" t="s">
        <v>5</v>
      </c>
      <c r="D307" s="44">
        <f>+D308</f>
        <v>198350</v>
      </c>
      <c r="E307" s="86">
        <f>+E308</f>
        <v>61407.44</v>
      </c>
      <c r="F307" s="24">
        <f t="shared" si="20"/>
        <v>30.959132845979333</v>
      </c>
    </row>
    <row r="308" spans="1:17">
      <c r="A308" s="43"/>
      <c r="B308" s="8"/>
      <c r="C308" s="21" t="s">
        <v>4</v>
      </c>
      <c r="D308" s="86">
        <f>+D309</f>
        <v>198350</v>
      </c>
      <c r="E308" s="86">
        <f>+E309</f>
        <v>61407.44</v>
      </c>
      <c r="F308" s="23">
        <f t="shared" si="20"/>
        <v>30.959132845979333</v>
      </c>
    </row>
    <row r="309" spans="1:17" ht="14.25" customHeight="1">
      <c r="A309" s="43"/>
      <c r="B309" s="8"/>
      <c r="C309" s="21" t="s">
        <v>3</v>
      </c>
      <c r="D309" s="86">
        <v>198350</v>
      </c>
      <c r="E309" s="86">
        <v>61407.44</v>
      </c>
      <c r="F309" s="23">
        <f t="shared" si="20"/>
        <v>30.959132845979333</v>
      </c>
    </row>
    <row r="310" spans="1:17">
      <c r="A310" s="43"/>
      <c r="B310" s="126"/>
      <c r="C310" s="21" t="s">
        <v>12</v>
      </c>
      <c r="D310" s="86">
        <f>+D311</f>
        <v>313162</v>
      </c>
      <c r="E310" s="86">
        <f>+E311</f>
        <v>0</v>
      </c>
      <c r="F310" s="23">
        <f t="shared" si="20"/>
        <v>0</v>
      </c>
    </row>
    <row r="311" spans="1:17">
      <c r="A311" s="43"/>
      <c r="B311" s="126"/>
      <c r="C311" s="33" t="s">
        <v>0</v>
      </c>
      <c r="D311" s="45">
        <v>313162</v>
      </c>
      <c r="E311" s="92">
        <v>0</v>
      </c>
      <c r="F311" s="27">
        <f t="shared" si="20"/>
        <v>0</v>
      </c>
    </row>
    <row r="312" spans="1:17" ht="12" customHeight="1">
      <c r="A312" s="43"/>
      <c r="B312" s="79">
        <v>90002</v>
      </c>
      <c r="C312" s="40" t="s">
        <v>22</v>
      </c>
      <c r="D312" s="44">
        <f>+D313</f>
        <v>1683000</v>
      </c>
      <c r="E312" s="86">
        <f>+E313</f>
        <v>1017119.38</v>
      </c>
      <c r="F312" s="24">
        <f t="shared" si="20"/>
        <v>60.43490077243019</v>
      </c>
    </row>
    <row r="313" spans="1:17">
      <c r="A313" s="43"/>
      <c r="B313" s="8"/>
      <c r="C313" s="33" t="s">
        <v>5</v>
      </c>
      <c r="D313" s="45">
        <f>+D314</f>
        <v>1683000</v>
      </c>
      <c r="E313" s="92">
        <f>+E314</f>
        <v>1017119.38</v>
      </c>
      <c r="F313" s="27">
        <f t="shared" si="20"/>
        <v>60.43490077243019</v>
      </c>
    </row>
    <row r="314" spans="1:17">
      <c r="A314" s="43"/>
      <c r="B314" s="126"/>
      <c r="C314" s="33" t="s">
        <v>4</v>
      </c>
      <c r="D314" s="45">
        <f>+D316+D315</f>
        <v>1683000</v>
      </c>
      <c r="E314" s="92">
        <f>+E316+E315</f>
        <v>1017119.38</v>
      </c>
      <c r="F314" s="27">
        <f t="shared" si="20"/>
        <v>60.43490077243019</v>
      </c>
    </row>
    <row r="315" spans="1:17" ht="11.25" customHeight="1">
      <c r="A315" s="43"/>
      <c r="B315" s="126"/>
      <c r="C315" s="33" t="s">
        <v>18</v>
      </c>
      <c r="D315" s="45">
        <v>118400</v>
      </c>
      <c r="E315" s="92">
        <v>58733.89</v>
      </c>
      <c r="F315" s="27">
        <f t="shared" si="20"/>
        <v>49.60632601351351</v>
      </c>
    </row>
    <row r="316" spans="1:17">
      <c r="A316" s="43"/>
      <c r="B316" s="126"/>
      <c r="C316" s="33" t="s">
        <v>3</v>
      </c>
      <c r="D316" s="45">
        <v>1564600</v>
      </c>
      <c r="E316" s="92">
        <v>958385.49</v>
      </c>
      <c r="F316" s="27">
        <f t="shared" si="20"/>
        <v>61.254345519621623</v>
      </c>
    </row>
    <row r="317" spans="1:17">
      <c r="A317" s="43"/>
      <c r="B317" s="79">
        <v>90003</v>
      </c>
      <c r="C317" s="40" t="s">
        <v>21</v>
      </c>
      <c r="D317" s="44">
        <f>+D319</f>
        <v>436000</v>
      </c>
      <c r="E317" s="86">
        <f>+E319</f>
        <v>310327.93</v>
      </c>
      <c r="F317" s="24">
        <f t="shared" si="20"/>
        <v>71.176130733944959</v>
      </c>
    </row>
    <row r="318" spans="1:17" ht="10.5" customHeight="1">
      <c r="A318" s="43"/>
      <c r="B318" s="8"/>
      <c r="C318" s="40" t="s">
        <v>5</v>
      </c>
      <c r="D318" s="44">
        <f>+D319</f>
        <v>436000</v>
      </c>
      <c r="E318" s="86">
        <f>+E319</f>
        <v>310327.93</v>
      </c>
      <c r="F318" s="24">
        <f t="shared" si="20"/>
        <v>71.176130733944959</v>
      </c>
    </row>
    <row r="319" spans="1:17">
      <c r="A319" s="43"/>
      <c r="B319" s="8"/>
      <c r="C319" s="21" t="s">
        <v>4</v>
      </c>
      <c r="D319" s="86">
        <f>+D320</f>
        <v>436000</v>
      </c>
      <c r="E319" s="86">
        <f>+E320</f>
        <v>310327.93</v>
      </c>
      <c r="F319" s="23">
        <f t="shared" si="20"/>
        <v>71.176130733944959</v>
      </c>
    </row>
    <row r="320" spans="1:17">
      <c r="A320" s="43"/>
      <c r="B320" s="8"/>
      <c r="C320" s="21" t="s">
        <v>3</v>
      </c>
      <c r="D320" s="86">
        <v>436000</v>
      </c>
      <c r="E320" s="86">
        <v>310327.93</v>
      </c>
      <c r="F320" s="23">
        <f t="shared" si="20"/>
        <v>71.176130733944959</v>
      </c>
      <c r="Q320" s="2"/>
    </row>
    <row r="321" spans="1:6">
      <c r="A321" s="43"/>
      <c r="B321" s="79">
        <v>90004</v>
      </c>
      <c r="C321" s="40" t="s">
        <v>20</v>
      </c>
      <c r="D321" s="86">
        <f t="shared" ref="D321:E323" si="21">+D322</f>
        <v>439944</v>
      </c>
      <c r="E321" s="86">
        <f t="shared" si="21"/>
        <v>97850.51</v>
      </c>
      <c r="F321" s="24">
        <f t="shared" si="20"/>
        <v>22.241583019657046</v>
      </c>
    </row>
    <row r="322" spans="1:6">
      <c r="A322" s="43"/>
      <c r="B322" s="8"/>
      <c r="C322" s="40" t="s">
        <v>5</v>
      </c>
      <c r="D322" s="86">
        <f t="shared" si="21"/>
        <v>439944</v>
      </c>
      <c r="E322" s="86">
        <f t="shared" si="21"/>
        <v>97850.51</v>
      </c>
      <c r="F322" s="24">
        <f t="shared" si="20"/>
        <v>22.241583019657046</v>
      </c>
    </row>
    <row r="323" spans="1:6">
      <c r="A323" s="43"/>
      <c r="B323" s="8"/>
      <c r="C323" s="21" t="s">
        <v>4</v>
      </c>
      <c r="D323" s="86">
        <f t="shared" si="21"/>
        <v>439944</v>
      </c>
      <c r="E323" s="86">
        <f t="shared" si="21"/>
        <v>97850.51</v>
      </c>
      <c r="F323" s="24">
        <f t="shared" si="20"/>
        <v>22.241583019657046</v>
      </c>
    </row>
    <row r="324" spans="1:6">
      <c r="A324" s="43"/>
      <c r="B324" s="8"/>
      <c r="C324" s="33" t="s">
        <v>3</v>
      </c>
      <c r="D324" s="91">
        <v>439944</v>
      </c>
      <c r="E324" s="91">
        <v>97850.51</v>
      </c>
      <c r="F324" s="51">
        <f t="shared" si="20"/>
        <v>22.241583019657046</v>
      </c>
    </row>
    <row r="325" spans="1:6">
      <c r="A325" s="43"/>
      <c r="B325" s="41">
        <v>90008</v>
      </c>
      <c r="C325" s="57" t="s">
        <v>19</v>
      </c>
      <c r="D325" s="86">
        <f>+D326</f>
        <v>17000</v>
      </c>
      <c r="E325" s="86">
        <f>+E326</f>
        <v>0</v>
      </c>
      <c r="F325" s="51">
        <f t="shared" si="20"/>
        <v>0</v>
      </c>
    </row>
    <row r="326" spans="1:6">
      <c r="A326" s="43"/>
      <c r="B326" s="8"/>
      <c r="C326" s="37" t="s">
        <v>5</v>
      </c>
      <c r="D326" s="53">
        <f>+D327</f>
        <v>17000</v>
      </c>
      <c r="E326" s="86">
        <f>+E327</f>
        <v>0</v>
      </c>
      <c r="F326" s="51">
        <f t="shared" si="20"/>
        <v>0</v>
      </c>
    </row>
    <row r="327" spans="1:6">
      <c r="A327" s="43"/>
      <c r="B327" s="8"/>
      <c r="C327" s="21" t="s">
        <v>4</v>
      </c>
      <c r="D327" s="86">
        <f>D328+D329</f>
        <v>17000</v>
      </c>
      <c r="E327" s="86">
        <f>E328+E329</f>
        <v>0</v>
      </c>
      <c r="F327" s="51">
        <f t="shared" si="20"/>
        <v>0</v>
      </c>
    </row>
    <row r="328" spans="1:6">
      <c r="A328" s="43"/>
      <c r="B328" s="8"/>
      <c r="C328" s="21" t="s">
        <v>18</v>
      </c>
      <c r="D328" s="86">
        <v>4000</v>
      </c>
      <c r="E328" s="86">
        <v>0</v>
      </c>
      <c r="F328" s="23">
        <f t="shared" si="20"/>
        <v>0</v>
      </c>
    </row>
    <row r="329" spans="1:6">
      <c r="A329" s="43"/>
      <c r="B329" s="95"/>
      <c r="C329" s="21" t="s">
        <v>3</v>
      </c>
      <c r="D329" s="86">
        <v>13000</v>
      </c>
      <c r="E329" s="86">
        <v>0</v>
      </c>
      <c r="F329" s="23">
        <f t="shared" si="20"/>
        <v>0</v>
      </c>
    </row>
    <row r="330" spans="1:6">
      <c r="A330" s="43"/>
      <c r="B330" s="79">
        <v>90013</v>
      </c>
      <c r="C330" s="33" t="s">
        <v>17</v>
      </c>
      <c r="D330" s="53">
        <f t="shared" ref="D330:E332" si="22">+D331</f>
        <v>43000</v>
      </c>
      <c r="E330" s="106">
        <f t="shared" si="22"/>
        <v>7380</v>
      </c>
      <c r="F330" s="19">
        <f t="shared" si="20"/>
        <v>17.162790697674417</v>
      </c>
    </row>
    <row r="331" spans="1:6">
      <c r="A331" s="43"/>
      <c r="B331" s="8"/>
      <c r="C331" s="40" t="s">
        <v>5</v>
      </c>
      <c r="D331" s="53">
        <f t="shared" si="22"/>
        <v>43000</v>
      </c>
      <c r="E331" s="106">
        <f t="shared" si="22"/>
        <v>7380</v>
      </c>
      <c r="F331" s="24">
        <f t="shared" si="20"/>
        <v>17.162790697674417</v>
      </c>
    </row>
    <row r="332" spans="1:6">
      <c r="A332" s="43"/>
      <c r="B332" s="8"/>
      <c r="C332" s="21" t="s">
        <v>4</v>
      </c>
      <c r="D332" s="86">
        <f t="shared" si="22"/>
        <v>43000</v>
      </c>
      <c r="E332" s="86">
        <f t="shared" si="22"/>
        <v>7380</v>
      </c>
      <c r="F332" s="51">
        <f t="shared" si="20"/>
        <v>17.162790697674417</v>
      </c>
    </row>
    <row r="333" spans="1:6">
      <c r="A333" s="119"/>
      <c r="B333" s="95"/>
      <c r="C333" s="21" t="s">
        <v>3</v>
      </c>
      <c r="D333" s="86">
        <v>43000</v>
      </c>
      <c r="E333" s="86">
        <v>7380</v>
      </c>
      <c r="F333" s="19">
        <f t="shared" si="20"/>
        <v>17.162790697674417</v>
      </c>
    </row>
    <row r="334" spans="1:6">
      <c r="A334" s="20"/>
      <c r="B334" s="62"/>
      <c r="C334" s="5"/>
      <c r="D334" s="63"/>
      <c r="E334" s="63"/>
      <c r="F334" s="26"/>
    </row>
    <row r="335" spans="1:6">
      <c r="A335" s="20"/>
      <c r="B335" s="62"/>
      <c r="C335" s="5"/>
      <c r="D335" s="63"/>
      <c r="E335" s="63"/>
      <c r="F335" s="26"/>
    </row>
    <row r="336" spans="1:6">
      <c r="A336" s="20"/>
      <c r="B336" s="62"/>
      <c r="C336" s="5"/>
      <c r="D336" s="63"/>
      <c r="E336" s="63"/>
      <c r="F336" s="26"/>
    </row>
    <row r="337" spans="1:6">
      <c r="A337" s="127"/>
      <c r="B337" s="32">
        <v>90015</v>
      </c>
      <c r="C337" s="40" t="s">
        <v>16</v>
      </c>
      <c r="D337" s="44">
        <f>+D338+D341</f>
        <v>955500</v>
      </c>
      <c r="E337" s="86">
        <f>+E338+E341</f>
        <v>538300.89</v>
      </c>
      <c r="F337" s="24">
        <f t="shared" si="20"/>
        <v>56.33708948194662</v>
      </c>
    </row>
    <row r="338" spans="1:6" ht="11.25" customHeight="1">
      <c r="A338" s="43"/>
      <c r="B338" s="32"/>
      <c r="C338" s="57" t="s">
        <v>5</v>
      </c>
      <c r="D338" s="44">
        <f>+D339</f>
        <v>950000</v>
      </c>
      <c r="E338" s="86">
        <f>+E339</f>
        <v>533196.39</v>
      </c>
      <c r="F338" s="24">
        <f t="shared" si="20"/>
        <v>56.125935789473694</v>
      </c>
    </row>
    <row r="339" spans="1:6">
      <c r="A339" s="43"/>
      <c r="B339" s="8"/>
      <c r="C339" s="21" t="s">
        <v>4</v>
      </c>
      <c r="D339" s="86">
        <f>+D340</f>
        <v>950000</v>
      </c>
      <c r="E339" s="86">
        <f>+E340</f>
        <v>533196.39</v>
      </c>
      <c r="F339" s="23">
        <f t="shared" si="20"/>
        <v>56.125935789473694</v>
      </c>
    </row>
    <row r="340" spans="1:6">
      <c r="A340" s="43"/>
      <c r="B340" s="8"/>
      <c r="C340" s="21" t="s">
        <v>3</v>
      </c>
      <c r="D340" s="86">
        <v>950000</v>
      </c>
      <c r="E340" s="86">
        <v>533196.39</v>
      </c>
      <c r="F340" s="23">
        <f t="shared" si="20"/>
        <v>56.125935789473694</v>
      </c>
    </row>
    <row r="341" spans="1:6">
      <c r="A341" s="43"/>
      <c r="B341" s="8"/>
      <c r="C341" s="57" t="s">
        <v>12</v>
      </c>
      <c r="D341" s="44">
        <f>+D342</f>
        <v>5500</v>
      </c>
      <c r="E341" s="86">
        <f>+E342</f>
        <v>5104.5</v>
      </c>
      <c r="F341" s="19">
        <f t="shared" si="20"/>
        <v>92.809090909090912</v>
      </c>
    </row>
    <row r="342" spans="1:6" ht="11.25" customHeight="1">
      <c r="A342" s="31"/>
      <c r="B342" s="95"/>
      <c r="C342" s="5" t="s">
        <v>0</v>
      </c>
      <c r="D342" s="45">
        <v>5500</v>
      </c>
      <c r="E342" s="92">
        <v>5104.5</v>
      </c>
      <c r="F342" s="19">
        <f t="shared" si="20"/>
        <v>92.809090909090912</v>
      </c>
    </row>
    <row r="343" spans="1:6" ht="12" customHeight="1">
      <c r="A343" s="43"/>
      <c r="B343" s="8">
        <v>90095</v>
      </c>
      <c r="C343" s="57" t="s">
        <v>6</v>
      </c>
      <c r="D343" s="44">
        <f>+D345</f>
        <v>69000</v>
      </c>
      <c r="E343" s="86">
        <f>+E345</f>
        <v>9703.89</v>
      </c>
      <c r="F343" s="24">
        <f t="shared" ref="F343:F379" si="23">E343/D343*100</f>
        <v>14.063608695652174</v>
      </c>
    </row>
    <row r="344" spans="1:6" ht="15.75" customHeight="1">
      <c r="A344" s="43"/>
      <c r="B344" s="32"/>
      <c r="C344" s="111" t="s">
        <v>5</v>
      </c>
      <c r="D344" s="68">
        <f>+D345</f>
        <v>69000</v>
      </c>
      <c r="E344" s="91">
        <f>+E345</f>
        <v>9703.89</v>
      </c>
      <c r="F344" s="51">
        <f t="shared" si="23"/>
        <v>14.063608695652174</v>
      </c>
    </row>
    <row r="345" spans="1:6" ht="14.25" customHeight="1">
      <c r="A345" s="43"/>
      <c r="B345" s="8"/>
      <c r="C345" s="21" t="s">
        <v>4</v>
      </c>
      <c r="D345" s="86">
        <f>+D346</f>
        <v>69000</v>
      </c>
      <c r="E345" s="86">
        <f>+E346</f>
        <v>9703.89</v>
      </c>
      <c r="F345" s="23">
        <f t="shared" si="23"/>
        <v>14.063608695652174</v>
      </c>
    </row>
    <row r="346" spans="1:6" ht="15.75" customHeight="1" thickBot="1">
      <c r="A346" s="43"/>
      <c r="B346" s="8"/>
      <c r="C346" s="80" t="s">
        <v>3</v>
      </c>
      <c r="D346" s="91">
        <v>69000</v>
      </c>
      <c r="E346" s="91">
        <v>9703.89</v>
      </c>
      <c r="F346" s="30">
        <f t="shared" si="23"/>
        <v>14.063608695652174</v>
      </c>
    </row>
    <row r="347" spans="1:6" ht="15.75" customHeight="1" thickBot="1">
      <c r="A347" s="10">
        <v>921</v>
      </c>
      <c r="B347" s="35"/>
      <c r="C347" s="12" t="s">
        <v>15</v>
      </c>
      <c r="D347" s="13">
        <f>+D348+D356+D360+D367+D364</f>
        <v>2160997</v>
      </c>
      <c r="E347" s="13">
        <f>+E348+E356+E360+E367+E364</f>
        <v>755214.07000000007</v>
      </c>
      <c r="F347" s="67">
        <f t="shared" si="23"/>
        <v>34.947483499514348</v>
      </c>
    </row>
    <row r="348" spans="1:6">
      <c r="A348" s="43"/>
      <c r="B348" s="95">
        <v>92109</v>
      </c>
      <c r="C348" s="88" t="s">
        <v>14</v>
      </c>
      <c r="D348" s="106">
        <f>+D349+D354</f>
        <v>1615812</v>
      </c>
      <c r="E348" s="106">
        <f>+E349+E354</f>
        <v>510878.88</v>
      </c>
      <c r="F348" s="19">
        <f t="shared" si="23"/>
        <v>31.617470349273308</v>
      </c>
    </row>
    <row r="349" spans="1:6">
      <c r="A349" s="43"/>
      <c r="B349" s="8"/>
      <c r="C349" s="21" t="s">
        <v>5</v>
      </c>
      <c r="D349" s="86">
        <f>+D350+D352+D353</f>
        <v>912304</v>
      </c>
      <c r="E349" s="86">
        <f>+E350+E352+E353</f>
        <v>510878.88</v>
      </c>
      <c r="F349" s="23">
        <f t="shared" si="23"/>
        <v>55.998754801031239</v>
      </c>
    </row>
    <row r="350" spans="1:6">
      <c r="A350" s="43"/>
      <c r="B350" s="8"/>
      <c r="C350" s="21" t="s">
        <v>4</v>
      </c>
      <c r="D350" s="86">
        <f>+D351</f>
        <v>211204</v>
      </c>
      <c r="E350" s="86">
        <f>+E351</f>
        <v>89828.88</v>
      </c>
      <c r="F350" s="23">
        <f t="shared" si="23"/>
        <v>42.531808109694893</v>
      </c>
    </row>
    <row r="351" spans="1:6">
      <c r="A351" s="43"/>
      <c r="B351" s="8"/>
      <c r="C351" s="21" t="s">
        <v>3</v>
      </c>
      <c r="D351" s="86">
        <v>211204</v>
      </c>
      <c r="E351" s="86">
        <v>89828.88</v>
      </c>
      <c r="F351" s="23">
        <f t="shared" si="23"/>
        <v>42.531808109694893</v>
      </c>
    </row>
    <row r="352" spans="1:6">
      <c r="A352" s="43"/>
      <c r="B352" s="8"/>
      <c r="C352" s="21" t="s">
        <v>7</v>
      </c>
      <c r="D352" s="86">
        <v>560100</v>
      </c>
      <c r="E352" s="86">
        <v>280050</v>
      </c>
      <c r="F352" s="23">
        <f t="shared" si="23"/>
        <v>50</v>
      </c>
    </row>
    <row r="353" spans="1:6">
      <c r="A353" s="43"/>
      <c r="B353" s="8"/>
      <c r="C353" s="21" t="s">
        <v>13</v>
      </c>
      <c r="D353" s="86">
        <v>141000</v>
      </c>
      <c r="E353" s="86">
        <v>141000</v>
      </c>
      <c r="F353" s="23">
        <f t="shared" si="23"/>
        <v>100</v>
      </c>
    </row>
    <row r="354" spans="1:6">
      <c r="A354" s="43"/>
      <c r="B354" s="8"/>
      <c r="C354" s="21" t="s">
        <v>12</v>
      </c>
      <c r="D354" s="86">
        <f>D355</f>
        <v>703508</v>
      </c>
      <c r="E354" s="86">
        <f>E355</f>
        <v>0</v>
      </c>
      <c r="F354" s="23">
        <f t="shared" si="23"/>
        <v>0</v>
      </c>
    </row>
    <row r="355" spans="1:6">
      <c r="A355" s="43"/>
      <c r="B355" s="95"/>
      <c r="C355" s="21" t="s">
        <v>0</v>
      </c>
      <c r="D355" s="86">
        <v>703508</v>
      </c>
      <c r="E355" s="86">
        <v>0</v>
      </c>
      <c r="F355" s="23">
        <f t="shared" si="23"/>
        <v>0</v>
      </c>
    </row>
    <row r="356" spans="1:6">
      <c r="A356" s="43"/>
      <c r="B356" s="95">
        <v>92116</v>
      </c>
      <c r="C356" s="57" t="s">
        <v>11</v>
      </c>
      <c r="D356" s="44">
        <f>D357+D359</f>
        <v>287550</v>
      </c>
      <c r="E356" s="86">
        <f>E357+E359</f>
        <v>151275</v>
      </c>
      <c r="F356" s="24">
        <f t="shared" si="23"/>
        <v>52.608242044861761</v>
      </c>
    </row>
    <row r="357" spans="1:6">
      <c r="A357" s="43"/>
      <c r="B357" s="8"/>
      <c r="C357" s="40" t="s">
        <v>5</v>
      </c>
      <c r="D357" s="44">
        <f>+D358</f>
        <v>272550</v>
      </c>
      <c r="E357" s="86">
        <f>E358</f>
        <v>136275</v>
      </c>
      <c r="F357" s="24">
        <f t="shared" si="23"/>
        <v>50</v>
      </c>
    </row>
    <row r="358" spans="1:6">
      <c r="A358" s="43"/>
      <c r="B358" s="8"/>
      <c r="C358" s="21" t="s">
        <v>7</v>
      </c>
      <c r="D358" s="45">
        <v>272550</v>
      </c>
      <c r="E358" s="92">
        <v>136275</v>
      </c>
      <c r="F358" s="24">
        <f t="shared" si="23"/>
        <v>50</v>
      </c>
    </row>
    <row r="359" spans="1:6">
      <c r="A359" s="43"/>
      <c r="B359" s="8"/>
      <c r="C359" s="21" t="s">
        <v>13</v>
      </c>
      <c r="D359" s="44">
        <v>15000</v>
      </c>
      <c r="E359" s="86">
        <v>15000</v>
      </c>
      <c r="F359" s="24">
        <f t="shared" si="23"/>
        <v>100</v>
      </c>
    </row>
    <row r="360" spans="1:6">
      <c r="A360" s="31"/>
      <c r="B360" s="79">
        <v>92118</v>
      </c>
      <c r="C360" s="57" t="s">
        <v>10</v>
      </c>
      <c r="D360" s="44">
        <f>+D361</f>
        <v>133500</v>
      </c>
      <c r="E360" s="86">
        <f>+E361</f>
        <v>71750.01999999999</v>
      </c>
      <c r="F360" s="24">
        <f t="shared" si="23"/>
        <v>53.745333333333321</v>
      </c>
    </row>
    <row r="361" spans="1:6">
      <c r="A361" s="31"/>
      <c r="B361" s="8"/>
      <c r="C361" s="40" t="s">
        <v>5</v>
      </c>
      <c r="D361" s="44">
        <f>+D362+D363</f>
        <v>133500</v>
      </c>
      <c r="E361" s="86">
        <f>+E362+E363</f>
        <v>71750.01999999999</v>
      </c>
      <c r="F361" s="24">
        <f t="shared" si="23"/>
        <v>53.745333333333321</v>
      </c>
    </row>
    <row r="362" spans="1:6">
      <c r="A362" s="31"/>
      <c r="B362" s="8"/>
      <c r="C362" s="21" t="s">
        <v>7</v>
      </c>
      <c r="D362" s="86">
        <v>117500</v>
      </c>
      <c r="E362" s="86">
        <v>58750.02</v>
      </c>
      <c r="F362" s="24">
        <f t="shared" si="23"/>
        <v>50.000017021276591</v>
      </c>
    </row>
    <row r="363" spans="1:6">
      <c r="A363" s="31"/>
      <c r="B363" s="8"/>
      <c r="C363" s="80" t="s">
        <v>13</v>
      </c>
      <c r="D363" s="91">
        <v>16000</v>
      </c>
      <c r="E363" s="91">
        <v>13000</v>
      </c>
      <c r="F363" s="51">
        <f t="shared" si="23"/>
        <v>81.25</v>
      </c>
    </row>
    <row r="364" spans="1:6">
      <c r="A364" s="31"/>
      <c r="B364" s="79">
        <v>92120</v>
      </c>
      <c r="C364" s="21" t="s">
        <v>116</v>
      </c>
      <c r="D364" s="86">
        <f>+D365</f>
        <v>40000</v>
      </c>
      <c r="E364" s="86">
        <f>+E365</f>
        <v>0</v>
      </c>
      <c r="F364" s="24">
        <f t="shared" si="23"/>
        <v>0</v>
      </c>
    </row>
    <row r="365" spans="1:6">
      <c r="A365" s="31"/>
      <c r="B365" s="8"/>
      <c r="C365" s="57" t="s">
        <v>12</v>
      </c>
      <c r="D365" s="44">
        <f>+D366</f>
        <v>40000</v>
      </c>
      <c r="E365" s="86">
        <f>+E366</f>
        <v>0</v>
      </c>
      <c r="F365" s="24">
        <f t="shared" si="23"/>
        <v>0</v>
      </c>
    </row>
    <row r="366" spans="1:6">
      <c r="A366" s="31"/>
      <c r="B366" s="8"/>
      <c r="C366" s="21" t="s">
        <v>117</v>
      </c>
      <c r="D366" s="86">
        <v>40000</v>
      </c>
      <c r="E366" s="86">
        <v>0</v>
      </c>
      <c r="F366" s="24">
        <f t="shared" si="23"/>
        <v>0</v>
      </c>
    </row>
    <row r="367" spans="1:6">
      <c r="A367" s="31"/>
      <c r="B367" s="79">
        <v>92195</v>
      </c>
      <c r="C367" s="59" t="s">
        <v>6</v>
      </c>
      <c r="D367" s="53">
        <f>+D368+D372</f>
        <v>84135</v>
      </c>
      <c r="E367" s="106">
        <f>+E368+E372</f>
        <v>21310.17</v>
      </c>
      <c r="F367" s="19">
        <f t="shared" si="23"/>
        <v>25.328543412372973</v>
      </c>
    </row>
    <row r="368" spans="1:6">
      <c r="A368" s="31"/>
      <c r="B368" s="8"/>
      <c r="C368" s="40" t="s">
        <v>5</v>
      </c>
      <c r="D368" s="44">
        <f>+D369+D371</f>
        <v>49849</v>
      </c>
      <c r="E368" s="86">
        <f>+E369+E371</f>
        <v>21310.17</v>
      </c>
      <c r="F368" s="24">
        <f t="shared" si="23"/>
        <v>42.749443318822841</v>
      </c>
    </row>
    <row r="369" spans="1:6">
      <c r="A369" s="43"/>
      <c r="B369" s="8"/>
      <c r="C369" s="21" t="s">
        <v>4</v>
      </c>
      <c r="D369" s="86">
        <f>+D370</f>
        <v>36349</v>
      </c>
      <c r="E369" s="86">
        <f>+E370</f>
        <v>9810.17</v>
      </c>
      <c r="F369" s="24">
        <f t="shared" si="23"/>
        <v>26.988830504277971</v>
      </c>
    </row>
    <row r="370" spans="1:6">
      <c r="A370" s="43"/>
      <c r="B370" s="8"/>
      <c r="C370" s="33" t="s">
        <v>3</v>
      </c>
      <c r="D370" s="45">
        <v>36349</v>
      </c>
      <c r="E370" s="92">
        <v>9810.17</v>
      </c>
      <c r="F370" s="27">
        <f t="shared" si="23"/>
        <v>26.988830504277971</v>
      </c>
    </row>
    <row r="371" spans="1:6">
      <c r="A371" s="43"/>
      <c r="B371" s="8"/>
      <c r="C371" s="80" t="s">
        <v>7</v>
      </c>
      <c r="D371" s="91">
        <v>13500</v>
      </c>
      <c r="E371" s="91">
        <v>11500</v>
      </c>
      <c r="F371" s="51">
        <f t="shared" si="23"/>
        <v>85.18518518518519</v>
      </c>
    </row>
    <row r="372" spans="1:6">
      <c r="A372" s="43"/>
      <c r="B372" s="8"/>
      <c r="C372" s="57" t="s">
        <v>12</v>
      </c>
      <c r="D372" s="44">
        <f>D373</f>
        <v>34286</v>
      </c>
      <c r="E372" s="86">
        <f>E373</f>
        <v>0</v>
      </c>
      <c r="F372" s="24">
        <f t="shared" si="23"/>
        <v>0</v>
      </c>
    </row>
    <row r="373" spans="1:6" ht="13.5" thickBot="1">
      <c r="A373" s="128"/>
      <c r="B373" s="129"/>
      <c r="C373" s="130" t="s">
        <v>0</v>
      </c>
      <c r="D373" s="131">
        <v>34286</v>
      </c>
      <c r="E373" s="159">
        <v>0</v>
      </c>
      <c r="F373" s="27">
        <f t="shared" si="23"/>
        <v>0</v>
      </c>
    </row>
    <row r="374" spans="1:6" ht="25.5" customHeight="1" thickBot="1">
      <c r="A374" s="10">
        <v>925</v>
      </c>
      <c r="B374" s="35"/>
      <c r="C374" s="124" t="s">
        <v>120</v>
      </c>
      <c r="D374" s="13">
        <f t="shared" ref="D374:E377" si="24">+D375</f>
        <v>5500</v>
      </c>
      <c r="E374" s="13">
        <f t="shared" si="24"/>
        <v>0</v>
      </c>
      <c r="F374" s="67">
        <f t="shared" ref="F374:F378" si="25">E374/D374*100</f>
        <v>0</v>
      </c>
    </row>
    <row r="375" spans="1:6">
      <c r="A375" s="132"/>
      <c r="B375" s="133">
        <v>92503</v>
      </c>
      <c r="C375" s="134" t="s">
        <v>121</v>
      </c>
      <c r="D375" s="135">
        <f t="shared" si="24"/>
        <v>5500</v>
      </c>
      <c r="E375" s="170">
        <f t="shared" si="24"/>
        <v>0</v>
      </c>
      <c r="F375" s="19">
        <f t="shared" si="25"/>
        <v>0</v>
      </c>
    </row>
    <row r="376" spans="1:6">
      <c r="A376" s="31"/>
      <c r="B376" s="32"/>
      <c r="C376" s="57" t="s">
        <v>5</v>
      </c>
      <c r="D376" s="29">
        <f t="shared" si="24"/>
        <v>5500</v>
      </c>
      <c r="E376" s="113">
        <f t="shared" si="24"/>
        <v>0</v>
      </c>
      <c r="F376" s="24">
        <f t="shared" si="25"/>
        <v>0</v>
      </c>
    </row>
    <row r="377" spans="1:6">
      <c r="A377" s="31"/>
      <c r="B377" s="8"/>
      <c r="C377" s="5" t="s">
        <v>4</v>
      </c>
      <c r="D377" s="34">
        <f t="shared" si="24"/>
        <v>5500</v>
      </c>
      <c r="E377" s="157">
        <f t="shared" si="24"/>
        <v>0</v>
      </c>
      <c r="F377" s="27">
        <f t="shared" si="25"/>
        <v>0</v>
      </c>
    </row>
    <row r="378" spans="1:6" ht="13.5" thickBot="1">
      <c r="A378" s="31"/>
      <c r="B378" s="8"/>
      <c r="C378" s="80" t="s">
        <v>3</v>
      </c>
      <c r="D378" s="136">
        <v>5500</v>
      </c>
      <c r="E378" s="136">
        <v>0</v>
      </c>
      <c r="F378" s="51">
        <f t="shared" si="25"/>
        <v>0</v>
      </c>
    </row>
    <row r="379" spans="1:6" ht="19.5" customHeight="1" thickBot="1">
      <c r="A379" s="10">
        <v>926</v>
      </c>
      <c r="B379" s="35"/>
      <c r="C379" s="12" t="s">
        <v>119</v>
      </c>
      <c r="D379" s="13">
        <f>SUM(D380,D386,D392,D397)</f>
        <v>775912</v>
      </c>
      <c r="E379" s="13">
        <f>+E386+E392+E380+E397</f>
        <v>371638.39</v>
      </c>
      <c r="F379" s="67">
        <f t="shared" si="23"/>
        <v>47.896976719009373</v>
      </c>
    </row>
    <row r="380" spans="1:6">
      <c r="A380" s="31"/>
      <c r="B380" s="8">
        <v>92601</v>
      </c>
      <c r="C380" s="137" t="s">
        <v>9</v>
      </c>
      <c r="D380" s="38">
        <f>+D382+D384</f>
        <v>228288</v>
      </c>
      <c r="E380" s="156">
        <f>+E382+E384</f>
        <v>93158.430000000008</v>
      </c>
      <c r="F380" s="19">
        <f t="shared" ref="F380:F400" si="26">E380/D380*100</f>
        <v>40.807414318755256</v>
      </c>
    </row>
    <row r="381" spans="1:6">
      <c r="A381" s="31"/>
      <c r="B381" s="32"/>
      <c r="C381" s="57" t="s">
        <v>5</v>
      </c>
      <c r="D381" s="29">
        <f>+D382</f>
        <v>142750</v>
      </c>
      <c r="E381" s="113">
        <f>+E382</f>
        <v>72358.960000000006</v>
      </c>
      <c r="F381" s="24">
        <f t="shared" si="26"/>
        <v>50.689288966725044</v>
      </c>
    </row>
    <row r="382" spans="1:6">
      <c r="A382" s="31"/>
      <c r="B382" s="8"/>
      <c r="C382" s="5" t="s">
        <v>4</v>
      </c>
      <c r="D382" s="34">
        <f>+D383</f>
        <v>142750</v>
      </c>
      <c r="E382" s="157">
        <f>+E383</f>
        <v>72358.960000000006</v>
      </c>
      <c r="F382" s="27">
        <f t="shared" si="26"/>
        <v>50.689288966725044</v>
      </c>
    </row>
    <row r="383" spans="1:6">
      <c r="A383" s="31"/>
      <c r="B383" s="8"/>
      <c r="C383" s="21" t="s">
        <v>3</v>
      </c>
      <c r="D383" s="113">
        <v>142750</v>
      </c>
      <c r="E383" s="113">
        <v>72358.960000000006</v>
      </c>
      <c r="F383" s="24">
        <f t="shared" si="26"/>
        <v>50.689288966725044</v>
      </c>
    </row>
    <row r="384" spans="1:6">
      <c r="A384" s="31"/>
      <c r="B384" s="126"/>
      <c r="C384" s="85" t="s">
        <v>1</v>
      </c>
      <c r="D384" s="29">
        <f>+D385</f>
        <v>85538</v>
      </c>
      <c r="E384" s="113">
        <f>E385</f>
        <v>20799.47</v>
      </c>
      <c r="F384" s="24">
        <f t="shared" si="26"/>
        <v>24.316058360027125</v>
      </c>
    </row>
    <row r="385" spans="1:6">
      <c r="A385" s="31"/>
      <c r="B385" s="138"/>
      <c r="C385" s="5" t="s">
        <v>0</v>
      </c>
      <c r="D385" s="34">
        <v>85538</v>
      </c>
      <c r="E385" s="157">
        <v>20799.47</v>
      </c>
      <c r="F385" s="27">
        <f t="shared" si="26"/>
        <v>24.316058360027125</v>
      </c>
    </row>
    <row r="386" spans="1:6">
      <c r="A386" s="31"/>
      <c r="B386" s="95">
        <v>92604</v>
      </c>
      <c r="C386" s="57" t="s">
        <v>8</v>
      </c>
      <c r="D386" s="44">
        <f>+D387+D389</f>
        <v>359750</v>
      </c>
      <c r="E386" s="86">
        <f>+E387+E389</f>
        <v>160690.46000000002</v>
      </c>
      <c r="F386" s="24">
        <f t="shared" si="26"/>
        <v>44.667257817929126</v>
      </c>
    </row>
    <row r="387" spans="1:6">
      <c r="A387" s="31"/>
      <c r="B387" s="8"/>
      <c r="C387" s="40" t="s">
        <v>5</v>
      </c>
      <c r="D387" s="44">
        <f>+D388</f>
        <v>305750</v>
      </c>
      <c r="E387" s="86">
        <f>+E388</f>
        <v>150970.95000000001</v>
      </c>
      <c r="F387" s="24">
        <f t="shared" si="26"/>
        <v>49.377252657399836</v>
      </c>
    </row>
    <row r="388" spans="1:6">
      <c r="A388" s="15"/>
      <c r="B388" s="8"/>
      <c r="C388" s="25" t="s">
        <v>7</v>
      </c>
      <c r="D388" s="63">
        <v>305750</v>
      </c>
      <c r="E388" s="92">
        <v>150970.95000000001</v>
      </c>
      <c r="F388" s="27">
        <f t="shared" si="26"/>
        <v>49.377252657399836</v>
      </c>
    </row>
    <row r="389" spans="1:6">
      <c r="A389" s="31"/>
      <c r="B389" s="8"/>
      <c r="C389" s="40" t="s">
        <v>1</v>
      </c>
      <c r="D389" s="44">
        <f>D390</f>
        <v>54000</v>
      </c>
      <c r="E389" s="86">
        <f>E390</f>
        <v>9719.51</v>
      </c>
      <c r="F389" s="24">
        <f t="shared" si="26"/>
        <v>17.999092592592593</v>
      </c>
    </row>
    <row r="390" spans="1:6">
      <c r="A390" s="119"/>
      <c r="B390" s="95"/>
      <c r="C390" s="37" t="s">
        <v>0</v>
      </c>
      <c r="D390" s="53">
        <v>54000</v>
      </c>
      <c r="E390" s="106">
        <v>9719.51</v>
      </c>
      <c r="F390" s="19">
        <f t="shared" si="26"/>
        <v>17.999092592592593</v>
      </c>
    </row>
    <row r="391" spans="1:6">
      <c r="A391" s="20"/>
      <c r="B391" s="62"/>
      <c r="C391" s="5"/>
      <c r="D391" s="63"/>
      <c r="E391" s="63"/>
      <c r="F391" s="26"/>
    </row>
    <row r="392" spans="1:6">
      <c r="A392" s="139"/>
      <c r="B392" s="41">
        <v>92695</v>
      </c>
      <c r="C392" s="57" t="s">
        <v>118</v>
      </c>
      <c r="D392" s="86">
        <f>+D393</f>
        <v>184500</v>
      </c>
      <c r="E392" s="169">
        <f>+E393</f>
        <v>114415.61</v>
      </c>
      <c r="F392" s="24">
        <f t="shared" si="26"/>
        <v>62.013880758807595</v>
      </c>
    </row>
    <row r="393" spans="1:6">
      <c r="A393" s="140"/>
      <c r="B393" s="8"/>
      <c r="C393" s="61" t="s">
        <v>5</v>
      </c>
      <c r="D393" s="118">
        <f>+D394+D396</f>
        <v>184500</v>
      </c>
      <c r="E393" s="106">
        <f>+E394+E396</f>
        <v>114415.61</v>
      </c>
      <c r="F393" s="19">
        <f t="shared" si="26"/>
        <v>62.013880758807595</v>
      </c>
    </row>
    <row r="394" spans="1:6">
      <c r="A394" s="140"/>
      <c r="B394" s="25"/>
      <c r="C394" s="5" t="s">
        <v>4</v>
      </c>
      <c r="D394" s="45">
        <f>+D395</f>
        <v>6500</v>
      </c>
      <c r="E394" s="92">
        <f>+E395</f>
        <v>3175.61</v>
      </c>
      <c r="F394" s="51">
        <f t="shared" si="26"/>
        <v>48.855538461538458</v>
      </c>
    </row>
    <row r="395" spans="1:6">
      <c r="A395" s="140"/>
      <c r="B395" s="25"/>
      <c r="C395" s="85" t="s">
        <v>3</v>
      </c>
      <c r="D395" s="113">
        <v>6500</v>
      </c>
      <c r="E395" s="113">
        <v>3175.61</v>
      </c>
      <c r="F395" s="24">
        <f t="shared" si="26"/>
        <v>48.855538461538458</v>
      </c>
    </row>
    <row r="396" spans="1:6">
      <c r="A396" s="140"/>
      <c r="B396" s="25"/>
      <c r="C396" s="58" t="s">
        <v>2</v>
      </c>
      <c r="D396" s="26">
        <v>178000</v>
      </c>
      <c r="E396" s="157">
        <v>111240</v>
      </c>
      <c r="F396" s="27">
        <f t="shared" si="26"/>
        <v>62.494382022471903</v>
      </c>
    </row>
    <row r="397" spans="1:6">
      <c r="A397" s="140"/>
      <c r="B397" s="79">
        <v>92695</v>
      </c>
      <c r="C397" s="21" t="s">
        <v>6</v>
      </c>
      <c r="D397" s="123">
        <f>+D398+D403</f>
        <v>3374</v>
      </c>
      <c r="E397" s="86">
        <f>+E398+E403</f>
        <v>3373.89</v>
      </c>
      <c r="F397" s="24">
        <f t="shared" si="26"/>
        <v>99.996739774748065</v>
      </c>
    </row>
    <row r="398" spans="1:6">
      <c r="A398" s="140"/>
      <c r="B398" s="32"/>
      <c r="C398" s="85" t="s">
        <v>5</v>
      </c>
      <c r="D398" s="123">
        <f>+D399+D401</f>
        <v>3374</v>
      </c>
      <c r="E398" s="86">
        <f>+E399+E401</f>
        <v>3373.89</v>
      </c>
      <c r="F398" s="24">
        <f t="shared" si="26"/>
        <v>99.996739774748065</v>
      </c>
    </row>
    <row r="399" spans="1:6" ht="12.75" customHeight="1">
      <c r="A399" s="140"/>
      <c r="B399" s="25"/>
      <c r="C399" s="5" t="s">
        <v>4</v>
      </c>
      <c r="D399" s="45">
        <f>+D400</f>
        <v>3374</v>
      </c>
      <c r="E399" s="92">
        <f>+E400</f>
        <v>3373.89</v>
      </c>
      <c r="F399" s="51">
        <f t="shared" si="26"/>
        <v>99.996739774748065</v>
      </c>
    </row>
    <row r="400" spans="1:6" ht="16.5" customHeight="1" thickBot="1">
      <c r="A400" s="141"/>
      <c r="B400" s="142"/>
      <c r="C400" s="143" t="s">
        <v>3</v>
      </c>
      <c r="D400" s="144">
        <v>3374</v>
      </c>
      <c r="E400" s="144">
        <v>3373.89</v>
      </c>
      <c r="F400" s="145">
        <f t="shared" si="26"/>
        <v>99.996739774748065</v>
      </c>
    </row>
    <row r="401" spans="3:3" ht="11.25" customHeight="1"/>
    <row r="402" spans="3:3">
      <c r="C402" s="4"/>
    </row>
    <row r="415" spans="3:3" ht="25.5" customHeight="1"/>
  </sheetData>
  <mergeCells count="7">
    <mergeCell ref="F3:F4"/>
    <mergeCell ref="A2:F2"/>
    <mergeCell ref="A3:A4"/>
    <mergeCell ref="B3:B4"/>
    <mergeCell ref="C3:C4"/>
    <mergeCell ref="D3:D4"/>
    <mergeCell ref="E3:E4"/>
  </mergeCells>
  <phoneticPr fontId="1" type="noConversion"/>
  <pageMargins left="0.7" right="0.7" top="0.75" bottom="0.75" header="0.3" footer="0.3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wydatki 2016</vt:lpstr>
      <vt:lpstr>'wydatki 2016'!Obszar_wydruku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WFP-MG</cp:lastModifiedBy>
  <cp:lastPrinted>2017-08-09T08:02:41Z</cp:lastPrinted>
  <dcterms:created xsi:type="dcterms:W3CDTF">2016-08-06T18:36:39Z</dcterms:created>
  <dcterms:modified xsi:type="dcterms:W3CDTF">2017-08-09T08:04:37Z</dcterms:modified>
</cp:coreProperties>
</file>