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55" windowHeight="7935"/>
  </bookViews>
  <sheets>
    <sheet name="F.sołecki I poł.17" sheetId="7" r:id="rId1"/>
  </sheets>
  <definedNames>
    <definedName name="_xlnm.Print_Area" localSheetId="0">'F.sołecki I poł.17'!$A$1:$H$94</definedName>
  </definedNames>
  <calcPr calcId="124519"/>
</workbook>
</file>

<file path=xl/calcChain.xml><?xml version="1.0" encoding="utf-8"?>
<calcChain xmlns="http://schemas.openxmlformats.org/spreadsheetml/2006/main">
  <c r="G51" i="7"/>
  <c r="G40"/>
  <c r="F40"/>
  <c r="F38"/>
  <c r="F74"/>
  <c r="F73" s="1"/>
  <c r="F31"/>
  <c r="G89"/>
  <c r="G88" s="1"/>
  <c r="G87" s="1"/>
  <c r="F89"/>
  <c r="F88" s="1"/>
  <c r="F91"/>
  <c r="F79"/>
  <c r="F78" s="1"/>
  <c r="F80"/>
  <c r="F72"/>
  <c r="F71" s="1"/>
  <c r="F64"/>
  <c r="F63" s="1"/>
  <c r="F65"/>
  <c r="F53"/>
  <c r="F51"/>
  <c r="F55"/>
  <c r="G35"/>
  <c r="G38"/>
  <c r="F37"/>
  <c r="F35" s="1"/>
  <c r="F34" s="1"/>
  <c r="G29"/>
  <c r="F29"/>
  <c r="F28" s="1"/>
  <c r="G22"/>
  <c r="G24"/>
  <c r="G26"/>
  <c r="F22"/>
  <c r="F21" s="1"/>
  <c r="F24"/>
  <c r="F26"/>
  <c r="G7"/>
  <c r="F9"/>
  <c r="F8" s="1"/>
  <c r="F7" s="1"/>
  <c r="G19"/>
  <c r="F19"/>
  <c r="F18"/>
  <c r="F17" s="1"/>
  <c r="F16"/>
  <c r="F15"/>
  <c r="G12"/>
  <c r="G11" s="1"/>
  <c r="F12"/>
  <c r="G83"/>
  <c r="G82" s="1"/>
  <c r="G85"/>
  <c r="G74"/>
  <c r="G73" s="1"/>
  <c r="H73" s="1"/>
  <c r="G78"/>
  <c r="G68"/>
  <c r="G71"/>
  <c r="G58"/>
  <c r="G57" s="1"/>
  <c r="G60"/>
  <c r="G63"/>
  <c r="G65"/>
  <c r="G53"/>
  <c r="G55"/>
  <c r="G44"/>
  <c r="G43" s="1"/>
  <c r="G47"/>
  <c r="G31"/>
  <c r="G28" s="1"/>
  <c r="H28" s="1"/>
  <c r="G14"/>
  <c r="G17"/>
  <c r="F83"/>
  <c r="F85"/>
  <c r="F68"/>
  <c r="F58"/>
  <c r="F60"/>
  <c r="F44"/>
  <c r="F43" s="1"/>
  <c r="F47"/>
  <c r="G21" l="1"/>
  <c r="H21" s="1"/>
  <c r="G34"/>
  <c r="F50"/>
  <c r="G50"/>
  <c r="H50" s="1"/>
  <c r="F82"/>
  <c r="H82" s="1"/>
  <c r="G67"/>
  <c r="F14"/>
  <c r="F11" s="1"/>
  <c r="F87"/>
  <c r="G94"/>
  <c r="H11"/>
  <c r="H7"/>
  <c r="F67"/>
  <c r="H67" s="1"/>
  <c r="F57"/>
  <c r="H43"/>
  <c r="H34"/>
  <c r="H87"/>
  <c r="F94" l="1"/>
  <c r="H94" s="1"/>
  <c r="H57"/>
</calcChain>
</file>

<file path=xl/sharedStrings.xml><?xml version="1.0" encoding="utf-8"?>
<sst xmlns="http://schemas.openxmlformats.org/spreadsheetml/2006/main" count="108" uniqueCount="53">
  <si>
    <t>Lp.</t>
  </si>
  <si>
    <t>Nazwa przedsięwzięcia</t>
  </si>
  <si>
    <t>Dział</t>
  </si>
  <si>
    <t>Rozdział</t>
  </si>
  <si>
    <t>Plan</t>
  </si>
  <si>
    <t>1.</t>
  </si>
  <si>
    <t>KOMORÓW</t>
  </si>
  <si>
    <t>2. Integracja społeczna</t>
  </si>
  <si>
    <t>a) wydatki bieżące</t>
  </si>
  <si>
    <t>2.</t>
  </si>
  <si>
    <t>ŚLIZÓW</t>
  </si>
  <si>
    <t>3.</t>
  </si>
  <si>
    <t>WIOSKA</t>
  </si>
  <si>
    <t>3. Integracja społeczna</t>
  </si>
  <si>
    <t>4.</t>
  </si>
  <si>
    <t>DROŁTOWICE</t>
  </si>
  <si>
    <t>5.</t>
  </si>
  <si>
    <t>SZCZODRÓW</t>
  </si>
  <si>
    <t>6.</t>
  </si>
  <si>
    <t>STRADOMIA WIERZCHNIA</t>
  </si>
  <si>
    <t>7.</t>
  </si>
  <si>
    <t>GASZOWICE</t>
  </si>
  <si>
    <t>8.</t>
  </si>
  <si>
    <t>ZAWADA</t>
  </si>
  <si>
    <t>DZIAŁOSZA</t>
  </si>
  <si>
    <t>BISKUPICE</t>
  </si>
  <si>
    <t>11.</t>
  </si>
  <si>
    <t>NOWY DWÓR</t>
  </si>
  <si>
    <t>12.</t>
  </si>
  <si>
    <t>WIELOWIEŚ</t>
  </si>
  <si>
    <t>RAZEM</t>
  </si>
  <si>
    <t>a) wydatki majątkowe</t>
  </si>
  <si>
    <t>b) wydatki majątkowe</t>
  </si>
  <si>
    <t>b) wydatki bieżące</t>
  </si>
  <si>
    <t>1. Poprawa bezpieczeństwa</t>
  </si>
  <si>
    <t>Wykonanie</t>
  </si>
  <si>
    <t>1. Ogólnodostępna strefa wypoczynku i rekreacji - utrzymanie remont i doposażenie</t>
  </si>
  <si>
    <t>2. Kultura fizyczna</t>
  </si>
  <si>
    <t xml:space="preserve">a) wydatki bieżące </t>
  </si>
  <si>
    <t>1. Ogolnodostępna strefa wypoczynku i rekreacji- utrzymanie remont i doposażenie</t>
  </si>
  <si>
    <t>2. Ogólnodostępna strefa wypoczynku i rekreacji - utrzymanie remont i doposażenie</t>
  </si>
  <si>
    <t>4. Kultura fizyczna</t>
  </si>
  <si>
    <t>a) wydatki biezące</t>
  </si>
  <si>
    <t>3. Kultura fizyczna</t>
  </si>
  <si>
    <t>Tabela nr 9</t>
  </si>
  <si>
    <t>1.Poprawa bezpieczeństwa</t>
  </si>
  <si>
    <t xml:space="preserve">c) wydatki bieżące </t>
  </si>
  <si>
    <t xml:space="preserve">b) wydatki bieżące </t>
  </si>
  <si>
    <t>a) wydatki  bieżące</t>
  </si>
  <si>
    <t>9.</t>
  </si>
  <si>
    <t>Nazwa sołectwa</t>
  </si>
  <si>
    <t>Plan wydatków realizowanych w ramach  funduszu sołeckiego 
w I półroczu 2017 roku</t>
  </si>
  <si>
    <t>%
wykonania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</si>
</sst>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#,##0.00_ ;[Red]\-#,##0.00\ "/>
    <numFmt numFmtId="165" formatCode="#,##0.00_ ;\-#,##0.00\ "/>
  </numFmts>
  <fonts count="9">
    <font>
      <sz val="10"/>
      <name val="Arial"/>
      <charset val="238"/>
    </font>
    <font>
      <sz val="10"/>
      <name val="Arial"/>
      <charset val="238"/>
    </font>
    <font>
      <b/>
      <sz val="9"/>
      <name val="Times New Roman"/>
      <family val="1"/>
      <charset val="238"/>
    </font>
    <font>
      <sz val="8"/>
      <name val="Arial"/>
      <charset val="238"/>
    </font>
    <font>
      <b/>
      <sz val="11"/>
      <color rgb="FF3F3F3F"/>
      <name val="Czcionka tekstu podstawowego"/>
      <family val="2"/>
      <charset val="238"/>
    </font>
    <font>
      <b/>
      <sz val="9"/>
      <color rgb="FF3F3F3F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</borders>
  <cellStyleXfs count="3">
    <xf numFmtId="0" fontId="0" fillId="0" borderId="0"/>
    <xf numFmtId="0" fontId="4" fillId="3" borderId="28" applyNumberFormat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6" fillId="0" borderId="17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right" vertical="top" wrapText="1"/>
    </xf>
    <xf numFmtId="164" fontId="6" fillId="0" borderId="18" xfId="0" applyNumberFormat="1" applyFont="1" applyFill="1" applyBorder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6" fillId="0" borderId="18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164" fontId="6" fillId="0" borderId="16" xfId="0" applyNumberFormat="1" applyFont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16" xfId="0" applyNumberFormat="1" applyFont="1" applyFill="1" applyBorder="1" applyAlignment="1">
      <alignment horizontal="right" vertical="top" wrapText="1"/>
    </xf>
    <xf numFmtId="0" fontId="2" fillId="0" borderId="2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2" fontId="6" fillId="0" borderId="3" xfId="0" applyNumberFormat="1" applyFont="1" applyBorder="1" applyAlignment="1">
      <alignment horizontal="right" vertical="top" wrapText="1"/>
    </xf>
    <xf numFmtId="164" fontId="2" fillId="0" borderId="3" xfId="0" applyNumberFormat="1" applyFont="1" applyBorder="1" applyAlignment="1">
      <alignment horizontal="right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6" fillId="0" borderId="22" xfId="0" applyNumberFormat="1" applyFont="1" applyBorder="1" applyAlignment="1">
      <alignment horizontal="right" vertical="top" wrapText="1"/>
    </xf>
    <xf numFmtId="43" fontId="2" fillId="0" borderId="3" xfId="2" applyFont="1" applyBorder="1" applyAlignment="1">
      <alignment horizontal="right" vertical="top" wrapText="1"/>
    </xf>
    <xf numFmtId="43" fontId="6" fillId="0" borderId="16" xfId="2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3" xfId="2" applyFont="1" applyBorder="1" applyAlignment="1">
      <alignment horizontal="right" vertical="top" wrapText="1"/>
    </xf>
    <xf numFmtId="43" fontId="6" fillId="0" borderId="18" xfId="2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165" fontId="2" fillId="0" borderId="3" xfId="2" applyNumberFormat="1" applyFont="1" applyBorder="1" applyAlignment="1">
      <alignment horizontal="right" vertical="top" wrapText="1"/>
    </xf>
    <xf numFmtId="43" fontId="2" fillId="0" borderId="18" xfId="2" applyFont="1" applyBorder="1" applyAlignment="1">
      <alignment horizontal="right" vertical="top" wrapText="1"/>
    </xf>
    <xf numFmtId="2" fontId="6" fillId="0" borderId="3" xfId="2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2" fillId="2" borderId="17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4" fontId="2" fillId="0" borderId="3" xfId="0" applyNumberFormat="1" applyFont="1" applyBorder="1" applyAlignment="1">
      <alignment horizontal="right" vertical="top" wrapText="1"/>
    </xf>
    <xf numFmtId="4" fontId="6" fillId="0" borderId="16" xfId="0" applyNumberFormat="1" applyFont="1" applyBorder="1" applyAlignment="1">
      <alignment horizontal="right" vertical="top" wrapText="1"/>
    </xf>
    <xf numFmtId="0" fontId="2" fillId="2" borderId="23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4" fontId="6" fillId="0" borderId="3" xfId="0" applyNumberFormat="1" applyFont="1" applyBorder="1" applyAlignment="1">
      <alignment horizontal="right" vertical="top" wrapText="1"/>
    </xf>
    <xf numFmtId="0" fontId="6" fillId="0" borderId="2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43" fontId="6" fillId="0" borderId="6" xfId="2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3" fontId="6" fillId="0" borderId="1" xfId="2" applyFont="1" applyBorder="1" applyAlignment="1">
      <alignment horizontal="right" vertical="top" wrapText="1"/>
    </xf>
    <xf numFmtId="165" fontId="6" fillId="0" borderId="3" xfId="2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43" fontId="6" fillId="0" borderId="24" xfId="2" applyFont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165" fontId="6" fillId="0" borderId="1" xfId="2" applyNumberFormat="1" applyFont="1" applyBorder="1" applyAlignment="1">
      <alignment horizontal="right" vertical="top" wrapText="1"/>
    </xf>
    <xf numFmtId="43" fontId="6" fillId="0" borderId="25" xfId="2" applyFont="1" applyBorder="1" applyAlignment="1">
      <alignment horizontal="right" vertical="top" wrapText="1"/>
    </xf>
    <xf numFmtId="43" fontId="2" fillId="0" borderId="2" xfId="2" applyFont="1" applyBorder="1" applyAlignment="1">
      <alignment horizontal="right" vertical="top" wrapText="1"/>
    </xf>
    <xf numFmtId="165" fontId="2" fillId="0" borderId="2" xfId="2" applyNumberFormat="1" applyFont="1" applyBorder="1" applyAlignment="1">
      <alignment horizontal="right" vertical="top" wrapText="1"/>
    </xf>
    <xf numFmtId="43" fontId="6" fillId="0" borderId="26" xfId="2" applyFont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43" fontId="2" fillId="0" borderId="3" xfId="2" applyNumberFormat="1" applyFont="1" applyFill="1" applyBorder="1" applyAlignment="1">
      <alignment horizontal="right" vertical="top" wrapText="1"/>
    </xf>
    <xf numFmtId="165" fontId="2" fillId="0" borderId="3" xfId="2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top" wrapText="1"/>
    </xf>
    <xf numFmtId="43" fontId="6" fillId="0" borderId="3" xfId="2" applyNumberFormat="1" applyFont="1" applyFill="1" applyBorder="1" applyAlignment="1">
      <alignment horizontal="right" vertical="top" wrapText="1"/>
    </xf>
    <xf numFmtId="165" fontId="6" fillId="0" borderId="3" xfId="2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vertical="top" wrapText="1"/>
    </xf>
    <xf numFmtId="165" fontId="2" fillId="0" borderId="1" xfId="2" applyNumberFormat="1" applyFont="1" applyBorder="1" applyAlignment="1">
      <alignment horizontal="right" vertical="top" wrapText="1"/>
    </xf>
    <xf numFmtId="0" fontId="2" fillId="2" borderId="15" xfId="0" applyFont="1" applyFill="1" applyBorder="1" applyAlignment="1">
      <alignment vertical="top" wrapText="1"/>
    </xf>
    <xf numFmtId="165" fontId="6" fillId="0" borderId="5" xfId="2" applyNumberFormat="1" applyFont="1" applyBorder="1" applyAlignment="1">
      <alignment horizontal="right" vertical="top" wrapText="1"/>
    </xf>
    <xf numFmtId="43" fontId="6" fillId="0" borderId="2" xfId="2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24" xfId="0" applyNumberFormat="1" applyFont="1" applyBorder="1" applyAlignment="1">
      <alignment horizontal="right" vertical="top" wrapText="1"/>
    </xf>
    <xf numFmtId="0" fontId="2" fillId="2" borderId="1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20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4" fontId="6" fillId="0" borderId="6" xfId="0" applyNumberFormat="1" applyFont="1" applyBorder="1" applyAlignment="1">
      <alignment horizontal="right" vertical="top" wrapText="1"/>
    </xf>
    <xf numFmtId="2" fontId="6" fillId="0" borderId="6" xfId="0" applyNumberFormat="1" applyFont="1" applyBorder="1" applyAlignment="1">
      <alignment horizontal="right" vertical="top" wrapText="1"/>
    </xf>
    <xf numFmtId="2" fontId="2" fillId="0" borderId="3" xfId="2" applyNumberFormat="1" applyFont="1" applyBorder="1" applyAlignment="1">
      <alignment horizontal="right" vertical="top" wrapText="1"/>
    </xf>
    <xf numFmtId="2" fontId="6" fillId="0" borderId="1" xfId="2" applyNumberFormat="1" applyFont="1" applyBorder="1" applyAlignment="1">
      <alignment horizontal="right" vertical="top" wrapText="1"/>
    </xf>
    <xf numFmtId="0" fontId="2" fillId="2" borderId="21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" xfId="0" applyNumberFormat="1" applyFont="1" applyBorder="1" applyAlignment="1">
      <alignment horizontal="right" vertical="top" wrapText="1"/>
    </xf>
    <xf numFmtId="4" fontId="6" fillId="0" borderId="4" xfId="0" applyNumberFormat="1" applyFont="1" applyBorder="1" applyAlignment="1">
      <alignment horizontal="right" vertical="top" wrapText="1"/>
    </xf>
    <xf numFmtId="4" fontId="6" fillId="0" borderId="26" xfId="0" applyNumberFormat="1" applyFont="1" applyBorder="1" applyAlignment="1">
      <alignment horizontal="right" vertical="top" wrapText="1"/>
    </xf>
    <xf numFmtId="0" fontId="6" fillId="0" borderId="21" xfId="0" applyFont="1" applyBorder="1" applyAlignment="1">
      <alignment vertical="top" wrapText="1"/>
    </xf>
    <xf numFmtId="43" fontId="6" fillId="0" borderId="5" xfId="2" applyFont="1" applyBorder="1" applyAlignment="1">
      <alignment horizontal="right" vertical="top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vertical="top" wrapText="1"/>
    </xf>
    <xf numFmtId="43" fontId="6" fillId="0" borderId="0" xfId="2" applyFont="1" applyBorder="1" applyAlignment="1">
      <alignment horizontal="right" vertical="top" wrapText="1"/>
    </xf>
    <xf numFmtId="165" fontId="6" fillId="0" borderId="0" xfId="2" applyNumberFormat="1" applyFont="1" applyBorder="1" applyAlignment="1">
      <alignment horizontal="right" vertical="top" wrapText="1"/>
    </xf>
    <xf numFmtId="0" fontId="5" fillId="3" borderId="29" xfId="1" applyFont="1" applyBorder="1" applyAlignment="1">
      <alignment horizontal="center" vertical="top" wrapText="1"/>
    </xf>
    <xf numFmtId="0" fontId="5" fillId="3" borderId="28" xfId="1" applyFont="1" applyBorder="1" applyAlignment="1">
      <alignment horizontal="left" vertical="top" wrapText="1"/>
    </xf>
    <xf numFmtId="0" fontId="5" fillId="3" borderId="28" xfId="1" applyFont="1" applyBorder="1" applyAlignment="1">
      <alignment horizontal="center" vertical="top" wrapText="1"/>
    </xf>
    <xf numFmtId="164" fontId="5" fillId="3" borderId="28" xfId="1" applyNumberFormat="1" applyFont="1" applyBorder="1" applyAlignment="1">
      <alignment horizontal="right" vertical="top" wrapText="1"/>
    </xf>
    <xf numFmtId="164" fontId="5" fillId="3" borderId="30" xfId="1" applyNumberFormat="1" applyFont="1" applyBorder="1" applyAlignment="1">
      <alignment horizontal="right" vertical="top" wrapText="1"/>
    </xf>
    <xf numFmtId="43" fontId="5" fillId="3" borderId="28" xfId="1" applyNumberFormat="1" applyFont="1" applyBorder="1" applyAlignment="1">
      <alignment horizontal="right" vertical="top" wrapText="1"/>
    </xf>
    <xf numFmtId="165" fontId="5" fillId="3" borderId="28" xfId="1" applyNumberFormat="1" applyFont="1" applyBorder="1" applyAlignment="1">
      <alignment horizontal="right"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32" xfId="0" applyFont="1" applyBorder="1" applyAlignment="1">
      <alignment horizontal="center" vertical="top" wrapText="1"/>
    </xf>
    <xf numFmtId="43" fontId="6" fillId="0" borderId="32" xfId="2" applyFont="1" applyBorder="1" applyAlignment="1">
      <alignment horizontal="right" vertical="top" wrapText="1"/>
    </xf>
    <xf numFmtId="165" fontId="6" fillId="0" borderId="33" xfId="2" applyNumberFormat="1" applyFont="1" applyBorder="1" applyAlignment="1">
      <alignment horizontal="right" vertical="top" wrapText="1"/>
    </xf>
    <xf numFmtId="43" fontId="6" fillId="0" borderId="34" xfId="2" applyFont="1" applyBorder="1" applyAlignment="1">
      <alignment horizontal="right" vertical="top" wrapText="1"/>
    </xf>
    <xf numFmtId="0" fontId="5" fillId="3" borderId="35" xfId="1" applyFont="1" applyBorder="1" applyAlignment="1">
      <alignment horizontal="center" vertical="top" wrapText="1"/>
    </xf>
    <xf numFmtId="0" fontId="5" fillId="3" borderId="36" xfId="1" applyFont="1" applyBorder="1" applyAlignment="1">
      <alignment horizontal="left" vertical="top" wrapText="1"/>
    </xf>
    <xf numFmtId="0" fontId="5" fillId="3" borderId="36" xfId="1" applyFont="1" applyBorder="1" applyAlignment="1">
      <alignment horizontal="center" vertical="top" wrapText="1"/>
    </xf>
    <xf numFmtId="43" fontId="5" fillId="3" borderId="36" xfId="1" applyNumberFormat="1" applyFont="1" applyBorder="1" applyAlignment="1">
      <alignment horizontal="right" vertical="top" wrapText="1"/>
    </xf>
    <xf numFmtId="164" fontId="5" fillId="3" borderId="37" xfId="1" applyNumberFormat="1" applyFont="1" applyBorder="1" applyAlignment="1">
      <alignment horizontal="right" vertical="top" wrapText="1"/>
    </xf>
    <xf numFmtId="0" fontId="5" fillId="3" borderId="38" xfId="1" applyFont="1" applyBorder="1" applyAlignment="1">
      <alignment horizontal="center" vertical="top" wrapText="1"/>
    </xf>
    <xf numFmtId="0" fontId="5" fillId="3" borderId="39" xfId="1" applyFont="1" applyBorder="1" applyAlignment="1">
      <alignment vertical="top" wrapText="1"/>
    </xf>
    <xf numFmtId="0" fontId="5" fillId="3" borderId="39" xfId="1" applyFont="1" applyBorder="1" applyAlignment="1">
      <alignment horizontal="center" vertical="top" wrapText="1"/>
    </xf>
    <xf numFmtId="43" fontId="5" fillId="3" borderId="39" xfId="1" applyNumberFormat="1" applyFont="1" applyBorder="1" applyAlignment="1">
      <alignment horizontal="right" vertical="top" wrapText="1"/>
    </xf>
    <xf numFmtId="164" fontId="5" fillId="3" borderId="40" xfId="1" applyNumberFormat="1" applyFont="1" applyBorder="1" applyAlignment="1">
      <alignment horizontal="right" vertical="top" wrapText="1"/>
    </xf>
  </cellXfs>
  <cellStyles count="3">
    <cellStyle name="Dane wyjściowe" xfId="1" builtinId="21"/>
    <cellStyle name="Dziesiętny" xfId="2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94"/>
  <sheetViews>
    <sheetView tabSelected="1" topLeftCell="A9" workbookViewId="0">
      <selection activeCell="O28" sqref="O28"/>
    </sheetView>
  </sheetViews>
  <sheetFormatPr defaultRowHeight="12.75"/>
  <cols>
    <col min="1" max="1" width="3.42578125" customWidth="1"/>
    <col min="2" max="2" width="12.42578125" customWidth="1"/>
    <col min="3" max="3" width="20.7109375" customWidth="1"/>
    <col min="4" max="4" width="8.42578125" customWidth="1"/>
    <col min="5" max="5" width="8.85546875" customWidth="1"/>
    <col min="6" max="6" width="12.140625" customWidth="1"/>
    <col min="7" max="7" width="12.28515625" customWidth="1"/>
    <col min="8" max="8" width="8.85546875" customWidth="1"/>
  </cols>
  <sheetData>
    <row r="2" spans="1:8">
      <c r="A2" s="105"/>
      <c r="B2" s="105"/>
      <c r="C2" s="105"/>
      <c r="D2" s="105"/>
      <c r="E2" s="105"/>
      <c r="F2" s="105"/>
      <c r="G2" s="106" t="s">
        <v>44</v>
      </c>
      <c r="H2" s="107"/>
    </row>
    <row r="3" spans="1:8" ht="27" customHeight="1">
      <c r="A3" s="105"/>
      <c r="B3" s="105"/>
      <c r="C3" s="108" t="s">
        <v>51</v>
      </c>
      <c r="D3" s="108"/>
      <c r="E3" s="108"/>
      <c r="F3" s="108"/>
      <c r="G3" s="105"/>
      <c r="H3" s="105"/>
    </row>
    <row r="4" spans="1:8" ht="15" customHeight="1">
      <c r="A4" s="105"/>
      <c r="B4" s="105"/>
      <c r="C4" s="109"/>
      <c r="D4" s="109"/>
      <c r="E4" s="109"/>
      <c r="F4" s="109"/>
      <c r="G4" s="105"/>
      <c r="H4" s="105"/>
    </row>
    <row r="5" spans="1:8" ht="11.25" customHeight="1" thickBot="1">
      <c r="A5" s="105"/>
      <c r="B5" s="105"/>
      <c r="C5" s="105"/>
      <c r="D5" s="105"/>
      <c r="E5" s="105"/>
      <c r="F5" s="105"/>
      <c r="G5" s="105"/>
      <c r="H5" s="105"/>
    </row>
    <row r="6" spans="1:8" ht="28.5" customHeight="1">
      <c r="A6" s="92" t="s">
        <v>0</v>
      </c>
      <c r="B6" s="93" t="s">
        <v>50</v>
      </c>
      <c r="C6" s="93" t="s">
        <v>1</v>
      </c>
      <c r="D6" s="94" t="s">
        <v>2</v>
      </c>
      <c r="E6" s="94" t="s">
        <v>3</v>
      </c>
      <c r="F6" s="94" t="s">
        <v>4</v>
      </c>
      <c r="G6" s="94" t="s">
        <v>35</v>
      </c>
      <c r="H6" s="95" t="s">
        <v>52</v>
      </c>
    </row>
    <row r="7" spans="1:8">
      <c r="A7" s="113" t="s">
        <v>5</v>
      </c>
      <c r="B7" s="114" t="s">
        <v>25</v>
      </c>
      <c r="C7" s="114"/>
      <c r="D7" s="115"/>
      <c r="E7" s="115"/>
      <c r="F7" s="116">
        <f>+F8</f>
        <v>25286</v>
      </c>
      <c r="G7" s="116">
        <f>+G8</f>
        <v>0</v>
      </c>
      <c r="H7" s="117">
        <f>G7/F7*100</f>
        <v>0</v>
      </c>
    </row>
    <row r="8" spans="1:8" ht="29.25" customHeight="1">
      <c r="A8" s="1"/>
      <c r="B8" s="2"/>
      <c r="C8" s="96" t="s">
        <v>36</v>
      </c>
      <c r="D8" s="96"/>
      <c r="E8" s="97"/>
      <c r="F8" s="3">
        <f>+F9+F10</f>
        <v>25286</v>
      </c>
      <c r="G8" s="3">
        <v>0</v>
      </c>
      <c r="H8" s="4"/>
    </row>
    <row r="9" spans="1:8">
      <c r="A9" s="5"/>
      <c r="B9" s="6"/>
      <c r="C9" s="7" t="s">
        <v>31</v>
      </c>
      <c r="D9" s="8">
        <v>921</v>
      </c>
      <c r="E9" s="8">
        <v>92109</v>
      </c>
      <c r="F9" s="9">
        <f>11500+8586+5200</f>
        <v>25286</v>
      </c>
      <c r="G9" s="10">
        <v>0</v>
      </c>
      <c r="H9" s="11"/>
    </row>
    <row r="10" spans="1:8">
      <c r="A10" s="12"/>
      <c r="B10" s="7"/>
      <c r="C10" s="13" t="s">
        <v>33</v>
      </c>
      <c r="D10" s="8">
        <v>900</v>
      </c>
      <c r="E10" s="8">
        <v>90004</v>
      </c>
      <c r="F10" s="9">
        <v>0</v>
      </c>
      <c r="G10" s="9">
        <v>0</v>
      </c>
      <c r="H10" s="14"/>
    </row>
    <row r="11" spans="1:8">
      <c r="A11" s="113" t="s">
        <v>9</v>
      </c>
      <c r="B11" s="114" t="s">
        <v>15</v>
      </c>
      <c r="C11" s="114"/>
      <c r="D11" s="115"/>
      <c r="E11" s="115"/>
      <c r="F11" s="116">
        <f>F12+F14+F17+F19</f>
        <v>17910</v>
      </c>
      <c r="G11" s="116">
        <f>G12+G14+G17+G19</f>
        <v>9587.1</v>
      </c>
      <c r="H11" s="117">
        <f>G11/F11*100</f>
        <v>53.529313232830823</v>
      </c>
    </row>
    <row r="12" spans="1:8" ht="15.75" customHeight="1">
      <c r="A12" s="15"/>
      <c r="B12" s="16"/>
      <c r="C12" s="100" t="s">
        <v>45</v>
      </c>
      <c r="D12" s="101"/>
      <c r="E12" s="102"/>
      <c r="F12" s="3">
        <f>F13</f>
        <v>4000</v>
      </c>
      <c r="G12" s="3">
        <f>G13</f>
        <v>4000</v>
      </c>
      <c r="H12" s="17"/>
    </row>
    <row r="13" spans="1:8">
      <c r="A13" s="18"/>
      <c r="B13" s="16"/>
      <c r="C13" s="19" t="s">
        <v>8</v>
      </c>
      <c r="D13" s="8">
        <v>754</v>
      </c>
      <c r="E13" s="8">
        <v>75412</v>
      </c>
      <c r="F13" s="20">
        <v>4000</v>
      </c>
      <c r="G13" s="20">
        <v>4000</v>
      </c>
      <c r="H13" s="17"/>
    </row>
    <row r="14" spans="1:8" ht="27.75" customHeight="1">
      <c r="A14" s="5"/>
      <c r="B14" s="6"/>
      <c r="C14" s="96" t="s">
        <v>40</v>
      </c>
      <c r="D14" s="96"/>
      <c r="E14" s="97"/>
      <c r="F14" s="21">
        <f>+F15+F16</f>
        <v>5210</v>
      </c>
      <c r="G14" s="21">
        <f>+G15+G16</f>
        <v>387.1</v>
      </c>
      <c r="H14" s="11"/>
    </row>
    <row r="15" spans="1:8">
      <c r="A15" s="5"/>
      <c r="B15" s="6"/>
      <c r="C15" s="7" t="s">
        <v>8</v>
      </c>
      <c r="D15" s="8">
        <v>900</v>
      </c>
      <c r="E15" s="8">
        <v>90004</v>
      </c>
      <c r="F15" s="9">
        <f>1302+1303</f>
        <v>2605</v>
      </c>
      <c r="G15" s="10">
        <v>387.1</v>
      </c>
      <c r="H15" s="14"/>
    </row>
    <row r="16" spans="1:8">
      <c r="A16" s="5"/>
      <c r="B16" s="6"/>
      <c r="C16" s="7" t="s">
        <v>33</v>
      </c>
      <c r="D16" s="8">
        <v>921</v>
      </c>
      <c r="E16" s="8">
        <v>92109</v>
      </c>
      <c r="F16" s="9">
        <f>1302+1303</f>
        <v>2605</v>
      </c>
      <c r="G16" s="10">
        <v>0</v>
      </c>
      <c r="H16" s="14"/>
    </row>
    <row r="17" spans="1:8">
      <c r="A17" s="5"/>
      <c r="B17" s="6"/>
      <c r="C17" s="96" t="s">
        <v>13</v>
      </c>
      <c r="D17" s="96"/>
      <c r="E17" s="97"/>
      <c r="F17" s="21">
        <f>+F18</f>
        <v>4200</v>
      </c>
      <c r="G17" s="21">
        <f>+G18</f>
        <v>700</v>
      </c>
      <c r="H17" s="11"/>
    </row>
    <row r="18" spans="1:8">
      <c r="A18" s="5"/>
      <c r="B18" s="6"/>
      <c r="C18" s="6" t="s">
        <v>38</v>
      </c>
      <c r="D18" s="22">
        <v>921</v>
      </c>
      <c r="E18" s="22">
        <v>92195</v>
      </c>
      <c r="F18" s="9">
        <f>3350+850</f>
        <v>4200</v>
      </c>
      <c r="G18" s="10">
        <v>700</v>
      </c>
      <c r="H18" s="11"/>
    </row>
    <row r="19" spans="1:8">
      <c r="A19" s="5"/>
      <c r="B19" s="6"/>
      <c r="C19" s="23" t="s">
        <v>41</v>
      </c>
      <c r="D19" s="24"/>
      <c r="E19" s="25"/>
      <c r="F19" s="21">
        <f>F20</f>
        <v>4500</v>
      </c>
      <c r="G19" s="21">
        <f>G20</f>
        <v>4500</v>
      </c>
      <c r="H19" s="26"/>
    </row>
    <row r="20" spans="1:8">
      <c r="A20" s="12"/>
      <c r="B20" s="6"/>
      <c r="C20" s="6" t="s">
        <v>31</v>
      </c>
      <c r="D20" s="8">
        <v>926</v>
      </c>
      <c r="E20" s="8">
        <v>92601</v>
      </c>
      <c r="F20" s="9">
        <v>4500</v>
      </c>
      <c r="G20" s="9">
        <v>4500</v>
      </c>
      <c r="H20" s="26"/>
    </row>
    <row r="21" spans="1:8">
      <c r="A21" s="113" t="s">
        <v>11</v>
      </c>
      <c r="B21" s="114" t="s">
        <v>24</v>
      </c>
      <c r="C21" s="114"/>
      <c r="D21" s="115"/>
      <c r="E21" s="115"/>
      <c r="F21" s="118">
        <f>F22+F24+F26</f>
        <v>19033</v>
      </c>
      <c r="G21" s="118">
        <f>G22+G24+G26</f>
        <v>16341.47</v>
      </c>
      <c r="H21" s="117">
        <f>G21/F21*100</f>
        <v>85.858613986234431</v>
      </c>
    </row>
    <row r="22" spans="1:8" ht="27.75" customHeight="1">
      <c r="A22" s="1"/>
      <c r="B22" s="6"/>
      <c r="C22" s="96" t="s">
        <v>36</v>
      </c>
      <c r="D22" s="96"/>
      <c r="E22" s="97"/>
      <c r="F22" s="27">
        <f>+F23</f>
        <v>733</v>
      </c>
      <c r="G22" s="27">
        <f>+G23</f>
        <v>42</v>
      </c>
      <c r="H22" s="28"/>
    </row>
    <row r="23" spans="1:8">
      <c r="A23" s="5"/>
      <c r="B23" s="6"/>
      <c r="C23" s="7" t="s">
        <v>38</v>
      </c>
      <c r="D23" s="29">
        <v>900</v>
      </c>
      <c r="E23" s="8">
        <v>90004</v>
      </c>
      <c r="F23" s="30">
        <v>733</v>
      </c>
      <c r="G23" s="30">
        <v>42</v>
      </c>
      <c r="H23" s="31"/>
    </row>
    <row r="24" spans="1:8">
      <c r="A24" s="5"/>
      <c r="B24" s="32"/>
      <c r="C24" s="33" t="s">
        <v>7</v>
      </c>
      <c r="D24" s="24"/>
      <c r="E24" s="25"/>
      <c r="F24" s="27">
        <f>F25</f>
        <v>2000</v>
      </c>
      <c r="G24" s="34">
        <f>G25</f>
        <v>0</v>
      </c>
      <c r="H24" s="35"/>
    </row>
    <row r="25" spans="1:8">
      <c r="A25" s="5"/>
      <c r="B25" s="6"/>
      <c r="C25" s="6" t="s">
        <v>8</v>
      </c>
      <c r="D25" s="22">
        <v>921</v>
      </c>
      <c r="E25" s="22">
        <v>92195</v>
      </c>
      <c r="F25" s="30">
        <v>2000</v>
      </c>
      <c r="G25" s="36">
        <v>0</v>
      </c>
      <c r="H25" s="31"/>
    </row>
    <row r="26" spans="1:8">
      <c r="A26" s="5"/>
      <c r="B26" s="32"/>
      <c r="C26" s="33" t="s">
        <v>43</v>
      </c>
      <c r="D26" s="37"/>
      <c r="E26" s="38"/>
      <c r="F26" s="27">
        <f>F27</f>
        <v>16300</v>
      </c>
      <c r="G26" s="27">
        <f>G27</f>
        <v>16299.47</v>
      </c>
      <c r="H26" s="31"/>
    </row>
    <row r="27" spans="1:8">
      <c r="A27" s="12"/>
      <c r="B27" s="7"/>
      <c r="C27" s="7" t="s">
        <v>31</v>
      </c>
      <c r="D27" s="8">
        <v>926</v>
      </c>
      <c r="E27" s="8">
        <v>92601</v>
      </c>
      <c r="F27" s="30">
        <v>16300</v>
      </c>
      <c r="G27" s="30">
        <v>16299.47</v>
      </c>
      <c r="H27" s="31"/>
    </row>
    <row r="28" spans="1:8">
      <c r="A28" s="113" t="s">
        <v>14</v>
      </c>
      <c r="B28" s="114" t="s">
        <v>21</v>
      </c>
      <c r="C28" s="114"/>
      <c r="D28" s="115"/>
      <c r="E28" s="115"/>
      <c r="F28" s="118">
        <f>F29+F31</f>
        <v>10130</v>
      </c>
      <c r="G28" s="119">
        <f>G29+G31</f>
        <v>0</v>
      </c>
      <c r="H28" s="117">
        <f>G28/F28*100</f>
        <v>0</v>
      </c>
    </row>
    <row r="29" spans="1:8" ht="30" customHeight="1">
      <c r="A29" s="39"/>
      <c r="B29" s="40"/>
      <c r="C29" s="98" t="s">
        <v>39</v>
      </c>
      <c r="D29" s="96"/>
      <c r="E29" s="97"/>
      <c r="F29" s="41">
        <f>F30</f>
        <v>1040</v>
      </c>
      <c r="G29" s="41">
        <f>G30</f>
        <v>0</v>
      </c>
      <c r="H29" s="42"/>
    </row>
    <row r="30" spans="1:8">
      <c r="A30" s="43"/>
      <c r="B30" s="44"/>
      <c r="C30" s="45" t="s">
        <v>48</v>
      </c>
      <c r="D30" s="22">
        <v>900</v>
      </c>
      <c r="E30" s="22">
        <v>90004</v>
      </c>
      <c r="F30" s="46">
        <v>1040</v>
      </c>
      <c r="G30" s="46">
        <v>0</v>
      </c>
      <c r="H30" s="42"/>
    </row>
    <row r="31" spans="1:8">
      <c r="A31" s="43"/>
      <c r="B31" s="44"/>
      <c r="C31" s="33" t="s">
        <v>7</v>
      </c>
      <c r="D31" s="37"/>
      <c r="E31" s="38"/>
      <c r="F31" s="41">
        <f>F32+F33</f>
        <v>9090</v>
      </c>
      <c r="G31" s="41">
        <f>G33</f>
        <v>0</v>
      </c>
      <c r="H31" s="42"/>
    </row>
    <row r="32" spans="1:8">
      <c r="A32" s="43"/>
      <c r="B32" s="44"/>
      <c r="C32" s="47" t="s">
        <v>8</v>
      </c>
      <c r="D32" s="29">
        <v>921</v>
      </c>
      <c r="E32" s="29">
        <v>92195</v>
      </c>
      <c r="F32" s="46">
        <v>3590</v>
      </c>
      <c r="G32" s="46">
        <v>0</v>
      </c>
      <c r="H32" s="42"/>
    </row>
    <row r="33" spans="1:8">
      <c r="A33" s="43"/>
      <c r="B33" s="44"/>
      <c r="C33" s="48" t="s">
        <v>32</v>
      </c>
      <c r="D33" s="8">
        <v>921</v>
      </c>
      <c r="E33" s="8">
        <v>92195</v>
      </c>
      <c r="F33" s="46">
        <v>5500</v>
      </c>
      <c r="G33" s="46">
        <v>0</v>
      </c>
      <c r="H33" s="42"/>
    </row>
    <row r="34" spans="1:8">
      <c r="A34" s="113" t="s">
        <v>16</v>
      </c>
      <c r="B34" s="114" t="s">
        <v>6</v>
      </c>
      <c r="C34" s="114"/>
      <c r="D34" s="115"/>
      <c r="E34" s="115"/>
      <c r="F34" s="118">
        <f>F35+F38+F40</f>
        <v>16056</v>
      </c>
      <c r="G34" s="118">
        <f>G40+G38+G35</f>
        <v>1284.6100000000001</v>
      </c>
      <c r="H34" s="117">
        <f>G34/F34*100</f>
        <v>8.0008096661684114</v>
      </c>
    </row>
    <row r="35" spans="1:8" ht="26.25" customHeight="1">
      <c r="A35" s="1"/>
      <c r="B35" s="2"/>
      <c r="C35" s="98" t="s">
        <v>39</v>
      </c>
      <c r="D35" s="96"/>
      <c r="E35" s="97"/>
      <c r="F35" s="27">
        <f>F36+F37</f>
        <v>4956</v>
      </c>
      <c r="G35" s="27">
        <f>+G36+G37</f>
        <v>355</v>
      </c>
      <c r="H35" s="31"/>
    </row>
    <row r="36" spans="1:8" ht="18" customHeight="1">
      <c r="A36" s="5"/>
      <c r="B36" s="6"/>
      <c r="C36" s="7" t="s">
        <v>38</v>
      </c>
      <c r="D36" s="8">
        <v>900</v>
      </c>
      <c r="E36" s="8">
        <v>90004</v>
      </c>
      <c r="F36" s="30">
        <v>1056</v>
      </c>
      <c r="G36" s="49">
        <v>355</v>
      </c>
      <c r="H36" s="28"/>
    </row>
    <row r="37" spans="1:8" ht="18" customHeight="1">
      <c r="A37" s="5"/>
      <c r="B37" s="6"/>
      <c r="C37" s="50" t="s">
        <v>33</v>
      </c>
      <c r="D37" s="29">
        <v>921</v>
      </c>
      <c r="E37" s="29">
        <v>92109</v>
      </c>
      <c r="F37" s="51">
        <f>3340+560</f>
        <v>3900</v>
      </c>
      <c r="G37" s="52">
        <v>0</v>
      </c>
      <c r="H37" s="28"/>
    </row>
    <row r="38" spans="1:8">
      <c r="A38" s="5"/>
      <c r="B38" s="6"/>
      <c r="C38" s="98" t="s">
        <v>7</v>
      </c>
      <c r="D38" s="96"/>
      <c r="E38" s="97"/>
      <c r="F38" s="27">
        <f>F39</f>
        <v>1600</v>
      </c>
      <c r="G38" s="27">
        <f>G39+G42</f>
        <v>820.61</v>
      </c>
      <c r="H38" s="31"/>
    </row>
    <row r="39" spans="1:8">
      <c r="A39" s="5"/>
      <c r="B39" s="6"/>
      <c r="C39" s="53" t="s">
        <v>8</v>
      </c>
      <c r="D39" s="29">
        <v>926</v>
      </c>
      <c r="E39" s="29">
        <v>92601</v>
      </c>
      <c r="F39" s="30">
        <v>1600</v>
      </c>
      <c r="G39" s="30">
        <v>820.61</v>
      </c>
      <c r="H39" s="54"/>
    </row>
    <row r="40" spans="1:8">
      <c r="A40" s="5"/>
      <c r="B40" s="6"/>
      <c r="C40" s="103" t="s">
        <v>43</v>
      </c>
      <c r="D40" s="103"/>
      <c r="E40" s="103"/>
      <c r="F40" s="55">
        <f>F42+F41</f>
        <v>9500</v>
      </c>
      <c r="G40" s="27">
        <f>G41+G42</f>
        <v>109</v>
      </c>
      <c r="H40" s="54"/>
    </row>
    <row r="41" spans="1:8">
      <c r="A41" s="5"/>
      <c r="B41" s="6"/>
      <c r="C41" s="53" t="s">
        <v>8</v>
      </c>
      <c r="D41" s="29">
        <v>926</v>
      </c>
      <c r="E41" s="29">
        <v>92601</v>
      </c>
      <c r="F41" s="51">
        <v>500</v>
      </c>
      <c r="G41" s="30">
        <v>109</v>
      </c>
      <c r="H41" s="54"/>
    </row>
    <row r="42" spans="1:8">
      <c r="A42" s="12"/>
      <c r="B42" s="7"/>
      <c r="C42" s="7" t="s">
        <v>32</v>
      </c>
      <c r="D42" s="8">
        <v>921</v>
      </c>
      <c r="E42" s="8">
        <v>92195</v>
      </c>
      <c r="F42" s="30">
        <v>9000</v>
      </c>
      <c r="G42" s="56">
        <v>0</v>
      </c>
      <c r="H42" s="54"/>
    </row>
    <row r="43" spans="1:8">
      <c r="A43" s="113" t="s">
        <v>18</v>
      </c>
      <c r="B43" s="114" t="s">
        <v>27</v>
      </c>
      <c r="C43" s="114"/>
      <c r="D43" s="115"/>
      <c r="E43" s="115"/>
      <c r="F43" s="118">
        <f>+F44+F47</f>
        <v>14438</v>
      </c>
      <c r="G43" s="118">
        <f>+G44+G47</f>
        <v>360</v>
      </c>
      <c r="H43" s="117">
        <f>G43/F43*100</f>
        <v>2.4934201412938077</v>
      </c>
    </row>
    <row r="44" spans="1:8" ht="28.5" customHeight="1">
      <c r="A44" s="1"/>
      <c r="B44" s="2"/>
      <c r="C44" s="96" t="s">
        <v>36</v>
      </c>
      <c r="D44" s="96"/>
      <c r="E44" s="97"/>
      <c r="F44" s="27">
        <f>+SUM(F45:F46)</f>
        <v>3000</v>
      </c>
      <c r="G44" s="27">
        <f>+SUM(G45:G46)</f>
        <v>360</v>
      </c>
      <c r="H44" s="28"/>
    </row>
    <row r="45" spans="1:8">
      <c r="A45" s="5"/>
      <c r="B45" s="6"/>
      <c r="C45" s="7" t="s">
        <v>8</v>
      </c>
      <c r="D45" s="8">
        <v>900</v>
      </c>
      <c r="E45" s="8">
        <v>90004</v>
      </c>
      <c r="F45" s="30">
        <v>1000</v>
      </c>
      <c r="G45" s="51">
        <v>360</v>
      </c>
      <c r="H45" s="54"/>
    </row>
    <row r="46" spans="1:8">
      <c r="A46" s="5"/>
      <c r="B46" s="6"/>
      <c r="C46" s="7" t="s">
        <v>47</v>
      </c>
      <c r="D46" s="8">
        <v>921</v>
      </c>
      <c r="E46" s="8">
        <v>92109</v>
      </c>
      <c r="F46" s="30">
        <v>2000</v>
      </c>
      <c r="G46" s="52">
        <v>0</v>
      </c>
      <c r="H46" s="57"/>
    </row>
    <row r="47" spans="1:8">
      <c r="A47" s="5"/>
      <c r="B47" s="6"/>
      <c r="C47" s="96" t="s">
        <v>37</v>
      </c>
      <c r="D47" s="96"/>
      <c r="E47" s="97"/>
      <c r="F47" s="58">
        <f>+F48</f>
        <v>11438</v>
      </c>
      <c r="G47" s="59">
        <f>+G48</f>
        <v>0</v>
      </c>
      <c r="H47" s="60"/>
    </row>
    <row r="48" spans="1:8" ht="13.5" thickBot="1">
      <c r="A48" s="120"/>
      <c r="B48" s="121"/>
      <c r="C48" s="121" t="s">
        <v>31</v>
      </c>
      <c r="D48" s="122">
        <v>926</v>
      </c>
      <c r="E48" s="122">
        <v>92601</v>
      </c>
      <c r="F48" s="123">
        <v>11438</v>
      </c>
      <c r="G48" s="124">
        <v>0</v>
      </c>
      <c r="H48" s="125"/>
    </row>
    <row r="49" spans="1:8" ht="13.5" thickBot="1">
      <c r="A49" s="32"/>
      <c r="B49" s="32"/>
      <c r="C49" s="32"/>
      <c r="D49" s="110"/>
      <c r="E49" s="110"/>
      <c r="F49" s="111"/>
      <c r="G49" s="112"/>
      <c r="H49" s="111"/>
    </row>
    <row r="50" spans="1:8">
      <c r="A50" s="126" t="s">
        <v>20</v>
      </c>
      <c r="B50" s="127" t="s">
        <v>19</v>
      </c>
      <c r="C50" s="127"/>
      <c r="D50" s="128"/>
      <c r="E50" s="128"/>
      <c r="F50" s="129">
        <f>F51+F53+F55</f>
        <v>26109</v>
      </c>
      <c r="G50" s="129">
        <f>G51+G53+G55</f>
        <v>1338.24</v>
      </c>
      <c r="H50" s="130">
        <f>G50/F50*100</f>
        <v>5.1255888773985978</v>
      </c>
    </row>
    <row r="51" spans="1:8">
      <c r="A51" s="15"/>
      <c r="B51" s="61"/>
      <c r="C51" s="104" t="s">
        <v>34</v>
      </c>
      <c r="D51" s="104"/>
      <c r="E51" s="104"/>
      <c r="F51" s="62">
        <f>F52</f>
        <v>5071</v>
      </c>
      <c r="G51" s="63">
        <f>G52</f>
        <v>0</v>
      </c>
      <c r="H51" s="17"/>
    </row>
    <row r="52" spans="1:8">
      <c r="A52" s="18"/>
      <c r="B52" s="61"/>
      <c r="C52" s="19" t="s">
        <v>8</v>
      </c>
      <c r="D52" s="64">
        <v>754</v>
      </c>
      <c r="E52" s="64">
        <v>75412</v>
      </c>
      <c r="F52" s="65">
        <v>5071</v>
      </c>
      <c r="G52" s="66">
        <v>0</v>
      </c>
      <c r="H52" s="17"/>
    </row>
    <row r="53" spans="1:8" ht="24" customHeight="1">
      <c r="A53" s="43"/>
      <c r="B53" s="67"/>
      <c r="C53" s="98" t="s">
        <v>40</v>
      </c>
      <c r="D53" s="96"/>
      <c r="E53" s="97"/>
      <c r="F53" s="58">
        <f>SUM(F54:F54)</f>
        <v>8538</v>
      </c>
      <c r="G53" s="58">
        <f>SUM(G54:G54)</f>
        <v>1338.24</v>
      </c>
      <c r="H53" s="54"/>
    </row>
    <row r="54" spans="1:8">
      <c r="A54" s="43"/>
      <c r="B54" s="67"/>
      <c r="C54" s="7" t="s">
        <v>8</v>
      </c>
      <c r="D54" s="8">
        <v>921</v>
      </c>
      <c r="E54" s="8">
        <v>92109</v>
      </c>
      <c r="F54" s="30">
        <v>8538</v>
      </c>
      <c r="G54" s="51">
        <v>1338.24</v>
      </c>
      <c r="H54" s="54"/>
    </row>
    <row r="55" spans="1:8">
      <c r="A55" s="43"/>
      <c r="B55" s="44"/>
      <c r="C55" s="98" t="s">
        <v>37</v>
      </c>
      <c r="D55" s="96"/>
      <c r="E55" s="97"/>
      <c r="F55" s="27">
        <f>F56</f>
        <v>12500</v>
      </c>
      <c r="G55" s="68">
        <f>G56</f>
        <v>0</v>
      </c>
      <c r="H55" s="31"/>
    </row>
    <row r="56" spans="1:8">
      <c r="A56" s="69"/>
      <c r="B56" s="44"/>
      <c r="C56" s="50" t="s">
        <v>8</v>
      </c>
      <c r="D56" s="8">
        <v>926</v>
      </c>
      <c r="E56" s="8">
        <v>92601</v>
      </c>
      <c r="F56" s="30">
        <v>12500</v>
      </c>
      <c r="G56" s="70">
        <v>0</v>
      </c>
      <c r="H56" s="31"/>
    </row>
    <row r="57" spans="1:8">
      <c r="A57" s="113" t="s">
        <v>22</v>
      </c>
      <c r="B57" s="114" t="s">
        <v>17</v>
      </c>
      <c r="C57" s="114"/>
      <c r="D57" s="115"/>
      <c r="E57" s="115"/>
      <c r="F57" s="118">
        <f>F58+F60+F63+F65</f>
        <v>18981</v>
      </c>
      <c r="G57" s="118">
        <f>G58+G60+G63+G65</f>
        <v>2058.84</v>
      </c>
      <c r="H57" s="117">
        <f>G57/F57*100</f>
        <v>10.846846846846848</v>
      </c>
    </row>
    <row r="58" spans="1:8">
      <c r="A58" s="1"/>
      <c r="B58" s="2"/>
      <c r="C58" s="99" t="s">
        <v>34</v>
      </c>
      <c r="D58" s="96"/>
      <c r="E58" s="97"/>
      <c r="F58" s="27">
        <f>+F59</f>
        <v>1000</v>
      </c>
      <c r="G58" s="34">
        <f>+G59</f>
        <v>0</v>
      </c>
      <c r="H58" s="28"/>
    </row>
    <row r="59" spans="1:8">
      <c r="A59" s="5"/>
      <c r="B59" s="6"/>
      <c r="C59" s="7" t="s">
        <v>8</v>
      </c>
      <c r="D59" s="8">
        <v>754</v>
      </c>
      <c r="E59" s="8">
        <v>75412</v>
      </c>
      <c r="F59" s="30">
        <v>1000</v>
      </c>
      <c r="G59" s="56">
        <v>0</v>
      </c>
      <c r="H59" s="54"/>
    </row>
    <row r="60" spans="1:8">
      <c r="A60" s="5"/>
      <c r="B60" s="6"/>
      <c r="C60" s="96" t="s">
        <v>40</v>
      </c>
      <c r="D60" s="96"/>
      <c r="E60" s="97"/>
      <c r="F60" s="58">
        <f>+F61+F62</f>
        <v>13500</v>
      </c>
      <c r="G60" s="58">
        <f>+G61+G62</f>
        <v>2058.84</v>
      </c>
      <c r="H60" s="31"/>
    </row>
    <row r="61" spans="1:8">
      <c r="A61" s="5"/>
      <c r="B61" s="6"/>
      <c r="C61" s="7" t="s">
        <v>38</v>
      </c>
      <c r="D61" s="8">
        <v>900</v>
      </c>
      <c r="E61" s="8">
        <v>90004</v>
      </c>
      <c r="F61" s="30">
        <v>3000</v>
      </c>
      <c r="G61" s="49">
        <v>350</v>
      </c>
      <c r="H61" s="57"/>
    </row>
    <row r="62" spans="1:8" ht="15.75" customHeight="1">
      <c r="A62" s="5"/>
      <c r="B62" s="6"/>
      <c r="C62" s="13" t="s">
        <v>33</v>
      </c>
      <c r="D62" s="38">
        <v>921</v>
      </c>
      <c r="E62" s="38">
        <v>92109</v>
      </c>
      <c r="F62" s="71">
        <v>10500</v>
      </c>
      <c r="G62" s="51">
        <v>1708.84</v>
      </c>
      <c r="H62" s="31"/>
    </row>
    <row r="63" spans="1:8">
      <c r="A63" s="5"/>
      <c r="B63" s="6"/>
      <c r="C63" s="96" t="s">
        <v>13</v>
      </c>
      <c r="D63" s="96"/>
      <c r="E63" s="97"/>
      <c r="F63" s="58">
        <f>+F64</f>
        <v>1481</v>
      </c>
      <c r="G63" s="59">
        <f>+G64</f>
        <v>0</v>
      </c>
      <c r="H63" s="54"/>
    </row>
    <row r="64" spans="1:8">
      <c r="A64" s="5"/>
      <c r="B64" s="6"/>
      <c r="C64" s="6" t="s">
        <v>38</v>
      </c>
      <c r="D64" s="22">
        <v>921</v>
      </c>
      <c r="E64" s="22">
        <v>92195</v>
      </c>
      <c r="F64" s="30">
        <f>481+1000</f>
        <v>1481</v>
      </c>
      <c r="G64" s="56">
        <v>0</v>
      </c>
      <c r="H64" s="31"/>
    </row>
    <row r="65" spans="1:8">
      <c r="A65" s="5"/>
      <c r="B65" s="32"/>
      <c r="C65" s="33" t="s">
        <v>41</v>
      </c>
      <c r="D65" s="37"/>
      <c r="E65" s="38"/>
      <c r="F65" s="27">
        <f>F66</f>
        <v>3000</v>
      </c>
      <c r="G65" s="34">
        <f>G66</f>
        <v>0</v>
      </c>
      <c r="H65" s="31"/>
    </row>
    <row r="66" spans="1:8">
      <c r="A66" s="12"/>
      <c r="B66" s="7"/>
      <c r="C66" s="7" t="s">
        <v>42</v>
      </c>
      <c r="D66" s="8">
        <v>926</v>
      </c>
      <c r="E66" s="8">
        <v>92601</v>
      </c>
      <c r="F66" s="30">
        <v>3000</v>
      </c>
      <c r="G66" s="52">
        <v>0</v>
      </c>
      <c r="H66" s="31"/>
    </row>
    <row r="67" spans="1:8">
      <c r="A67" s="113" t="s">
        <v>49</v>
      </c>
      <c r="B67" s="114" t="s">
        <v>10</v>
      </c>
      <c r="C67" s="114"/>
      <c r="D67" s="115"/>
      <c r="E67" s="115"/>
      <c r="F67" s="118">
        <f>F68+F71</f>
        <v>20208</v>
      </c>
      <c r="G67" s="119">
        <f>G68+G71</f>
        <v>0</v>
      </c>
      <c r="H67" s="117">
        <f>G67/F67*100</f>
        <v>0</v>
      </c>
    </row>
    <row r="68" spans="1:8" ht="25.5" customHeight="1">
      <c r="A68" s="1"/>
      <c r="B68" s="2"/>
      <c r="C68" s="98" t="s">
        <v>36</v>
      </c>
      <c r="D68" s="96"/>
      <c r="E68" s="97"/>
      <c r="F68" s="27">
        <f>SUM(F69:F70)</f>
        <v>18208</v>
      </c>
      <c r="G68" s="34">
        <f>SUM(G69:G70)</f>
        <v>0</v>
      </c>
      <c r="H68" s="28"/>
    </row>
    <row r="69" spans="1:8">
      <c r="A69" s="5"/>
      <c r="B69" s="6"/>
      <c r="C69" s="7" t="s">
        <v>38</v>
      </c>
      <c r="D69" s="8">
        <v>900</v>
      </c>
      <c r="E69" s="8">
        <v>90004</v>
      </c>
      <c r="F69" s="46">
        <v>4000</v>
      </c>
      <c r="G69" s="72">
        <v>0</v>
      </c>
      <c r="H69" s="73"/>
    </row>
    <row r="70" spans="1:8" ht="17.25" customHeight="1">
      <c r="A70" s="5"/>
      <c r="B70" s="6"/>
      <c r="C70" s="7" t="s">
        <v>32</v>
      </c>
      <c r="D70" s="8">
        <v>921</v>
      </c>
      <c r="E70" s="8">
        <v>92109</v>
      </c>
      <c r="F70" s="46">
        <v>14208</v>
      </c>
      <c r="G70" s="72">
        <v>0</v>
      </c>
      <c r="H70" s="42"/>
    </row>
    <row r="71" spans="1:8">
      <c r="A71" s="5"/>
      <c r="B71" s="6"/>
      <c r="C71" s="98" t="s">
        <v>7</v>
      </c>
      <c r="D71" s="96"/>
      <c r="E71" s="97"/>
      <c r="F71" s="27">
        <f>+F72</f>
        <v>2000</v>
      </c>
      <c r="G71" s="34">
        <f>+G72</f>
        <v>0</v>
      </c>
      <c r="H71" s="54"/>
    </row>
    <row r="72" spans="1:8">
      <c r="A72" s="12"/>
      <c r="B72" s="7"/>
      <c r="C72" s="7" t="s">
        <v>8</v>
      </c>
      <c r="D72" s="8">
        <v>921</v>
      </c>
      <c r="E72" s="8">
        <v>92195</v>
      </c>
      <c r="F72" s="30">
        <f>800+1200</f>
        <v>2000</v>
      </c>
      <c r="G72" s="56">
        <v>0</v>
      </c>
      <c r="H72" s="31"/>
    </row>
    <row r="73" spans="1:8">
      <c r="A73" s="113">
        <v>10</v>
      </c>
      <c r="B73" s="114" t="s">
        <v>12</v>
      </c>
      <c r="C73" s="114"/>
      <c r="D73" s="115"/>
      <c r="E73" s="115"/>
      <c r="F73" s="118">
        <f>F74+F78+F80</f>
        <v>26109</v>
      </c>
      <c r="G73" s="118">
        <f>G74+G78+G80</f>
        <v>5104.5</v>
      </c>
      <c r="H73" s="117">
        <f>G73/F73*100</f>
        <v>19.550729633459728</v>
      </c>
    </row>
    <row r="74" spans="1:8">
      <c r="A74" s="74"/>
      <c r="B74" s="75"/>
      <c r="C74" s="96" t="s">
        <v>36</v>
      </c>
      <c r="D74" s="96"/>
      <c r="E74" s="97"/>
      <c r="F74" s="41">
        <f>F75+F76+F77</f>
        <v>9000</v>
      </c>
      <c r="G74" s="41">
        <f>SUM(G75:G77)</f>
        <v>5104.5</v>
      </c>
      <c r="H74" s="42"/>
    </row>
    <row r="75" spans="1:8">
      <c r="A75" s="76"/>
      <c r="B75" s="77"/>
      <c r="C75" s="7" t="s">
        <v>38</v>
      </c>
      <c r="D75" s="8">
        <v>900</v>
      </c>
      <c r="E75" s="8">
        <v>90004</v>
      </c>
      <c r="F75" s="46">
        <v>2000</v>
      </c>
      <c r="G75" s="72">
        <v>0</v>
      </c>
      <c r="H75" s="73"/>
    </row>
    <row r="76" spans="1:8" ht="15" customHeight="1">
      <c r="A76" s="76"/>
      <c r="B76" s="77"/>
      <c r="C76" s="7" t="s">
        <v>32</v>
      </c>
      <c r="D76" s="29">
        <v>900</v>
      </c>
      <c r="E76" s="8">
        <v>90015</v>
      </c>
      <c r="F76" s="46">
        <v>5500</v>
      </c>
      <c r="G76" s="78">
        <v>5104.5</v>
      </c>
      <c r="H76" s="42"/>
    </row>
    <row r="77" spans="1:8" ht="15.75" customHeight="1">
      <c r="A77" s="76"/>
      <c r="B77" s="77"/>
      <c r="C77" s="7" t="s">
        <v>46</v>
      </c>
      <c r="D77" s="29">
        <v>921</v>
      </c>
      <c r="E77" s="8">
        <v>92109</v>
      </c>
      <c r="F77" s="46">
        <v>1500</v>
      </c>
      <c r="G77" s="79">
        <v>0</v>
      </c>
      <c r="H77" s="42"/>
    </row>
    <row r="78" spans="1:8" ht="17.25" customHeight="1">
      <c r="A78" s="76"/>
      <c r="B78" s="77"/>
      <c r="C78" s="96" t="s">
        <v>7</v>
      </c>
      <c r="D78" s="96"/>
      <c r="E78" s="97"/>
      <c r="F78" s="27">
        <f>+F79</f>
        <v>10809</v>
      </c>
      <c r="G78" s="80">
        <f>+G79</f>
        <v>0</v>
      </c>
      <c r="H78" s="54"/>
    </row>
    <row r="79" spans="1:8" ht="14.25" customHeight="1">
      <c r="A79" s="76"/>
      <c r="B79" s="77"/>
      <c r="C79" s="7" t="s">
        <v>8</v>
      </c>
      <c r="D79" s="8">
        <v>921</v>
      </c>
      <c r="E79" s="8">
        <v>92195</v>
      </c>
      <c r="F79" s="30">
        <f>8209+2600</f>
        <v>10809</v>
      </c>
      <c r="G79" s="81">
        <v>0</v>
      </c>
      <c r="H79" s="54"/>
    </row>
    <row r="80" spans="1:8" ht="14.25" customHeight="1">
      <c r="A80" s="76"/>
      <c r="B80" s="77"/>
      <c r="C80" s="96" t="s">
        <v>43</v>
      </c>
      <c r="D80" s="96"/>
      <c r="E80" s="97"/>
      <c r="F80" s="27">
        <f>F81</f>
        <v>6300</v>
      </c>
      <c r="G80" s="80">
        <v>0</v>
      </c>
      <c r="H80" s="54"/>
    </row>
    <row r="81" spans="1:8" ht="14.25" customHeight="1">
      <c r="A81" s="82"/>
      <c r="B81" s="83"/>
      <c r="C81" s="7" t="s">
        <v>31</v>
      </c>
      <c r="D81" s="8">
        <v>926</v>
      </c>
      <c r="E81" s="8">
        <v>92601</v>
      </c>
      <c r="F81" s="30">
        <v>6300</v>
      </c>
      <c r="G81" s="36">
        <v>0</v>
      </c>
      <c r="H81" s="54"/>
    </row>
    <row r="82" spans="1:8">
      <c r="A82" s="113" t="s">
        <v>26</v>
      </c>
      <c r="B82" s="114" t="s">
        <v>29</v>
      </c>
      <c r="C82" s="114"/>
      <c r="D82" s="115"/>
      <c r="E82" s="115"/>
      <c r="F82" s="118">
        <f>F83+F85</f>
        <v>16369</v>
      </c>
      <c r="G82" s="118">
        <f>G83+G85</f>
        <v>15999.93</v>
      </c>
      <c r="H82" s="117">
        <f>G82/F82*100</f>
        <v>97.745311259087302</v>
      </c>
    </row>
    <row r="83" spans="1:8" ht="25.5" customHeight="1">
      <c r="A83" s="1"/>
      <c r="B83" s="2"/>
      <c r="C83" s="98" t="s">
        <v>36</v>
      </c>
      <c r="D83" s="96"/>
      <c r="E83" s="97"/>
      <c r="F83" s="27">
        <f>+F84</f>
        <v>16000</v>
      </c>
      <c r="G83" s="27">
        <f>+G84</f>
        <v>15999.93</v>
      </c>
      <c r="H83" s="28"/>
    </row>
    <row r="84" spans="1:8">
      <c r="A84" s="5"/>
      <c r="B84" s="6"/>
      <c r="C84" s="7" t="s">
        <v>38</v>
      </c>
      <c r="D84" s="8">
        <v>921</v>
      </c>
      <c r="E84" s="8">
        <v>92109</v>
      </c>
      <c r="F84" s="30">
        <v>16000</v>
      </c>
      <c r="G84" s="30">
        <v>15999.93</v>
      </c>
      <c r="H84" s="54"/>
    </row>
    <row r="85" spans="1:8">
      <c r="A85" s="5"/>
      <c r="B85" s="6"/>
      <c r="C85" s="98" t="s">
        <v>7</v>
      </c>
      <c r="D85" s="96"/>
      <c r="E85" s="97"/>
      <c r="F85" s="27">
        <f>+F86</f>
        <v>369</v>
      </c>
      <c r="G85" s="34">
        <f>+G86</f>
        <v>0</v>
      </c>
      <c r="H85" s="28"/>
    </row>
    <row r="86" spans="1:8">
      <c r="A86" s="12"/>
      <c r="B86" s="7"/>
      <c r="C86" s="7" t="s">
        <v>8</v>
      </c>
      <c r="D86" s="8">
        <v>921</v>
      </c>
      <c r="E86" s="8">
        <v>92195</v>
      </c>
      <c r="F86" s="30">
        <v>369</v>
      </c>
      <c r="G86" s="56">
        <v>0</v>
      </c>
      <c r="H86" s="54"/>
    </row>
    <row r="87" spans="1:8">
      <c r="A87" s="113" t="s">
        <v>28</v>
      </c>
      <c r="B87" s="114" t="s">
        <v>23</v>
      </c>
      <c r="C87" s="114"/>
      <c r="D87" s="115"/>
      <c r="E87" s="115"/>
      <c r="F87" s="118">
        <f>+F88+F91</f>
        <v>17310</v>
      </c>
      <c r="G87" s="118">
        <f>G88+G91</f>
        <v>3351.27</v>
      </c>
      <c r="H87" s="117">
        <f>G87/F87*100</f>
        <v>19.360311958405546</v>
      </c>
    </row>
    <row r="88" spans="1:8" ht="27" customHeight="1">
      <c r="A88" s="84"/>
      <c r="B88" s="45"/>
      <c r="C88" s="96" t="s">
        <v>36</v>
      </c>
      <c r="D88" s="96"/>
      <c r="E88" s="97"/>
      <c r="F88" s="41">
        <f>SUM(F89:F90)</f>
        <v>5810</v>
      </c>
      <c r="G88" s="41">
        <f>SUM(G89:G90)</f>
        <v>3351.27</v>
      </c>
      <c r="H88" s="73"/>
    </row>
    <row r="89" spans="1:8">
      <c r="A89" s="85"/>
      <c r="B89" s="86"/>
      <c r="C89" s="13" t="s">
        <v>38</v>
      </c>
      <c r="D89" s="38">
        <v>900</v>
      </c>
      <c r="E89" s="38">
        <v>90004</v>
      </c>
      <c r="F89" s="87">
        <f>1000+2510</f>
        <v>3510</v>
      </c>
      <c r="G89" s="88">
        <f>332.1+1619.17</f>
        <v>1951.27</v>
      </c>
      <c r="H89" s="89"/>
    </row>
    <row r="90" spans="1:8" ht="15.75" customHeight="1">
      <c r="A90" s="85"/>
      <c r="B90" s="86"/>
      <c r="C90" s="7" t="s">
        <v>47</v>
      </c>
      <c r="D90" s="8">
        <v>921</v>
      </c>
      <c r="E90" s="8">
        <v>92109</v>
      </c>
      <c r="F90" s="46">
        <v>2300</v>
      </c>
      <c r="G90" s="72">
        <v>1400</v>
      </c>
      <c r="H90" s="73"/>
    </row>
    <row r="91" spans="1:8">
      <c r="A91" s="85"/>
      <c r="B91" s="86"/>
      <c r="C91" s="96" t="s">
        <v>7</v>
      </c>
      <c r="D91" s="96"/>
      <c r="E91" s="97"/>
      <c r="F91" s="27">
        <f>F92+F93</f>
        <v>11500</v>
      </c>
      <c r="G91" s="34">
        <v>0</v>
      </c>
      <c r="H91" s="54"/>
    </row>
    <row r="92" spans="1:8">
      <c r="A92" s="85"/>
      <c r="B92" s="86"/>
      <c r="C92" s="7" t="s">
        <v>8</v>
      </c>
      <c r="D92" s="8">
        <v>921</v>
      </c>
      <c r="E92" s="8">
        <v>92195</v>
      </c>
      <c r="F92" s="30">
        <v>1500</v>
      </c>
      <c r="G92" s="56">
        <v>0</v>
      </c>
      <c r="H92" s="54"/>
    </row>
    <row r="93" spans="1:8">
      <c r="A93" s="90"/>
      <c r="B93" s="48"/>
      <c r="C93" s="6" t="s">
        <v>32</v>
      </c>
      <c r="D93" s="22">
        <v>921</v>
      </c>
      <c r="E93" s="22">
        <v>92195</v>
      </c>
      <c r="F93" s="91">
        <v>10000</v>
      </c>
      <c r="G93" s="70">
        <v>0</v>
      </c>
      <c r="H93" s="60"/>
    </row>
    <row r="94" spans="1:8" ht="13.5" thickBot="1">
      <c r="A94" s="131"/>
      <c r="B94" s="132" t="s">
        <v>30</v>
      </c>
      <c r="C94" s="132"/>
      <c r="D94" s="132"/>
      <c r="E94" s="133"/>
      <c r="F94" s="134">
        <f>F7+F11+F21+F28+F34+F43+F50+F57+F67+F73+F82+F87</f>
        <v>227939</v>
      </c>
      <c r="G94" s="134">
        <f>G7+G11+G21+G28+G34+G43+G50+G57+G67+G73+G82+G87</f>
        <v>55425.96</v>
      </c>
      <c r="H94" s="135">
        <f>G94/F94*100</f>
        <v>24.316137212148863</v>
      </c>
    </row>
  </sheetData>
  <mergeCells count="40">
    <mergeCell ref="C88:E88"/>
    <mergeCell ref="C91:E91"/>
    <mergeCell ref="C12:E12"/>
    <mergeCell ref="C40:E40"/>
    <mergeCell ref="C51:E51"/>
    <mergeCell ref="C80:E80"/>
    <mergeCell ref="B82:C82"/>
    <mergeCell ref="C83:E83"/>
    <mergeCell ref="C85:E85"/>
    <mergeCell ref="B87:C87"/>
    <mergeCell ref="C71:E71"/>
    <mergeCell ref="B73:C73"/>
    <mergeCell ref="C74:E74"/>
    <mergeCell ref="C78:E78"/>
    <mergeCell ref="C60:E60"/>
    <mergeCell ref="C63:E63"/>
    <mergeCell ref="B67:C67"/>
    <mergeCell ref="C68:E68"/>
    <mergeCell ref="C55:E55"/>
    <mergeCell ref="B57:C57"/>
    <mergeCell ref="C58:E58"/>
    <mergeCell ref="C44:E44"/>
    <mergeCell ref="C47:E47"/>
    <mergeCell ref="B50:C50"/>
    <mergeCell ref="C53:E53"/>
    <mergeCell ref="B34:C34"/>
    <mergeCell ref="C35:E35"/>
    <mergeCell ref="C38:E38"/>
    <mergeCell ref="B43:C43"/>
    <mergeCell ref="B28:C28"/>
    <mergeCell ref="C29:E29"/>
    <mergeCell ref="B11:C11"/>
    <mergeCell ref="C14:E14"/>
    <mergeCell ref="C17:E17"/>
    <mergeCell ref="B21:C21"/>
    <mergeCell ref="G2:H2"/>
    <mergeCell ref="C3:F3"/>
    <mergeCell ref="B7:C7"/>
    <mergeCell ref="C8:E8"/>
    <mergeCell ref="C22:E22"/>
  </mergeCells>
  <phoneticPr fontId="3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F.sołecki I poł.17</vt:lpstr>
      <vt:lpstr>'F.sołecki I poł.17'!Obszar_wydruku</vt:lpstr>
    </vt:vector>
  </TitlesOfParts>
  <Company>Urząd Miasta i Gminy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Syców WFiP</dc:creator>
  <cp:lastModifiedBy>WFP-MG</cp:lastModifiedBy>
  <cp:lastPrinted>2017-08-04T12:08:34Z</cp:lastPrinted>
  <dcterms:created xsi:type="dcterms:W3CDTF">2012-11-13T09:52:53Z</dcterms:created>
  <dcterms:modified xsi:type="dcterms:W3CDTF">2017-08-04T12:12:22Z</dcterms:modified>
</cp:coreProperties>
</file>